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7680" tabRatio="868" activeTab="4"/>
  </bookViews>
  <sheets>
    <sheet name="1 ист" sheetId="1" r:id="rId1"/>
    <sheet name="2 Дох" sheetId="2" r:id="rId2"/>
    <sheet name="3 РПр" sheetId="3" r:id="rId3"/>
    <sheet name="4ЦСт" sheetId="4" r:id="rId4"/>
    <sheet name="5Вед" sheetId="5" r:id="rId5"/>
  </sheets>
  <externalReferences>
    <externalReference r:id="rId8"/>
  </externalReferences>
  <definedNames>
    <definedName name="_xlnm.Print_Titles" localSheetId="1">'2 Дох'!$6:$6</definedName>
    <definedName name="_xlnm.Print_Titles" localSheetId="4">'5Вед'!$4:$5</definedName>
    <definedName name="_xlnm.Print_Area" localSheetId="1">'2 Дох'!$A$1:$E$62</definedName>
    <definedName name="_xlnm.Print_Area" localSheetId="2">'3 РПр'!$A$1:$F$49</definedName>
    <definedName name="_xlnm.Print_Area" localSheetId="3">'4ЦСт'!$A$1:$K$670</definedName>
    <definedName name="_xlnm.Print_Area" localSheetId="4">'5Вед'!$A$1:$L$775</definedName>
  </definedNames>
  <calcPr fullCalcOnLoad="1"/>
</workbook>
</file>

<file path=xl/sharedStrings.xml><?xml version="1.0" encoding="utf-8"?>
<sst xmlns="http://schemas.openxmlformats.org/spreadsheetml/2006/main" count="5525" uniqueCount="565">
  <si>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</si>
  <si>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</si>
  <si>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</si>
  <si>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</si>
  <si>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</si>
  <si>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</si>
  <si>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</si>
  <si>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</si>
  <si>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Районные средства</t>
  </si>
  <si>
    <t>Безвозмездные целевые поступления</t>
  </si>
  <si>
    <t>Финансовый отдел администрации Верховского района</t>
  </si>
  <si>
    <t>002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</si>
  <si>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</si>
  <si>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</si>
  <si>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</si>
  <si>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</si>
  <si>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Непрограммная часть районного бюджета</t>
  </si>
  <si>
    <t>Центральный аппарат в рамках непрограммной части районного бюджета</t>
  </si>
  <si>
    <t>БП09002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</si>
  <si>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</si>
  <si>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</si>
  <si>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</si>
  <si>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</si>
  <si>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</si>
  <si>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</si>
  <si>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</si>
  <si>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</si>
  <si>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</si>
  <si>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</si>
  <si>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</si>
  <si>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Субвенции</t>
  </si>
  <si>
    <t>ОБСЛУЖИВАНИЕ ГОСУДАРСТВЕННОГО И МУНИЦИПАЛЬНОГО ДОЛГА</t>
  </si>
  <si>
    <t>Обслуживание государственного внутреннего долга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</si>
  <si>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</si>
  <si>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</si>
  <si>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</si>
  <si>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</si>
  <si>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Прочие межбюджетные трансферты общего характера</t>
  </si>
  <si>
    <t>Иные межбюджетные трансферты</t>
  </si>
  <si>
    <t>БП07265</t>
  </si>
  <si>
    <t>1400</t>
  </si>
  <si>
    <t>1403</t>
  </si>
  <si>
    <t>Управление образования, молодежной политики, физической культуры и спорта администрации Верховского района</t>
  </si>
  <si>
    <t>075</t>
  </si>
  <si>
    <t>Другие общегосударственные вопросы</t>
  </si>
  <si>
    <t>0113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</si>
  <si>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</si>
  <si>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</si>
  <si>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</si>
  <si>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</si>
  <si>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</si>
  <si>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</si>
  <si>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0702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</si>
  <si>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</si>
  <si>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</si>
  <si>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Верховского района "Развитие сети дошкольных образовательных учреждений в Верховском районе на 2011-2015 годы"</t>
  </si>
  <si>
    <t>П300000</t>
  </si>
  <si>
    <t>Подпрограмма "Развитие сети дошкольных образовательных учреждений в Верховском районе на 2011-2015 годы" 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</si>
  <si>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П310000</t>
  </si>
  <si>
    <t>Мероприятия подпрограммы "Развитие сети дошкольных образовательных учреждений в Верховском районе на 2011-2015 годы"в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</si>
  <si>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П319510</t>
  </si>
  <si>
    <t>Общее образование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</si>
  <si>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</si>
  <si>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</si>
  <si>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</si>
  <si>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</si>
  <si>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Центральный аппарат в рамках  непрограммной части районного бюджета</t>
  </si>
  <si>
    <t>Централизованная бухгалтерия в рамках  непрограммной части районного бюджета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</si>
  <si>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</si>
  <si>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</si>
  <si>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</si>
  <si>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1000</t>
  </si>
  <si>
    <t>1004</t>
  </si>
  <si>
    <t>Другие вопросы в области социальной политики</t>
  </si>
  <si>
    <t>Администрация Верховского района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</si>
  <si>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</si>
  <si>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</si>
  <si>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</si>
  <si>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</si>
  <si>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</si>
  <si>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фонды исполнительных органов местного самоуправления в рамках  непрограммной части районного бюджета</t>
  </si>
  <si>
    <t>Резервные средства</t>
  </si>
  <si>
    <t>Реализация муниципальных функций Верховского района в сфере муниципального управления в рамках  непрограммной части районного бюджета</t>
  </si>
  <si>
    <t>Специальные расходы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</si>
  <si>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 районного бюджета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</si>
  <si>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</si>
  <si>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</si>
  <si>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</si>
  <si>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</si>
  <si>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</si>
  <si>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П500000</t>
  </si>
  <si>
    <t>Подпрограмма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</si>
  <si>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П510000</t>
  </si>
  <si>
    <t>Мероприятия подпрограммы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</si>
  <si>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П519520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</si>
  <si>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</si>
  <si>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</si>
  <si>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</si>
  <si>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Дорожное хозяйство  (дорожные фонды)</t>
  </si>
  <si>
    <t>0409</t>
  </si>
  <si>
    <t>Государственная программа Орловской области "Развитие транспортной системы в Орловской области (2013-2018 годы)</t>
  </si>
  <si>
    <t>ПГ17055</t>
  </si>
  <si>
    <t>Подпрограмма "Совершенствование и развитие сети автомобильных дорог общего пользования Орловской области (2013-2018 годы) в рамках государственной программы Орловской области "Развитие транспортной системы в Орловской области (2013-2018 годы)</t>
  </si>
  <si>
    <t>Поддержка дорожного хозяйства в рамках подпрограммы "Совершенствование и развитие сети автомобильных дорог общего пользования Орловской области (2013-2018 годы) государственной программы Орловской области "Развитие транспортной системы в Орловской области (2013-2018 годы)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</si>
  <si>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</si>
  <si>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</si>
  <si>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</si>
  <si>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</si>
  <si>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</si>
  <si>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</si>
  <si>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Государственная программа Орловской области "Обеспечение условий и формирование комфортной среды проживания в Орловской области"</t>
  </si>
  <si>
    <t>ПБ00000</t>
  </si>
  <si>
    <t>Коммунальное хозяйство</t>
  </si>
  <si>
    <t>0502</t>
  </si>
  <si>
    <t>П900000</t>
  </si>
  <si>
    <t>Благоустройство</t>
  </si>
  <si>
    <t>Мероприятия в области жилищного хозяйства</t>
  </si>
  <si>
    <t>Социальное обеспечение населения</t>
  </si>
  <si>
    <t>Пенсионное обеспечение</t>
  </si>
  <si>
    <t>1003</t>
  </si>
  <si>
    <t>Районный Совет народных депутатов</t>
  </si>
  <si>
    <t>511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</si>
  <si>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</si>
  <si>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</si>
  <si>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БП09001</t>
  </si>
  <si>
    <t>Отдел культуры</t>
  </si>
  <si>
    <t>515</t>
  </si>
  <si>
    <t>Муниципальная программа "Развитие отрасли культуры в Верховском районе на 2011-2015 годы"</t>
  </si>
  <si>
    <t>Подпрограмма "Развитие отрасли культуры в Верховском районе на 2011-2015 годы" в рамках муниципальной программы Верховского района "Развитие отрасли культуры в Верховском районе на 2011-2015 годы"</t>
  </si>
  <si>
    <t>П910000</t>
  </si>
  <si>
    <t>Мероприятия подпрограммы "Развитие отрасли культуры в Верховском районе на 2011-2015 годы" в рамках муниципальной программы Верховского района "Развитие отрасли культуры в Верховском районе на 2011-2015 годы"</t>
  </si>
  <si>
    <t>П919540</t>
  </si>
  <si>
    <t>КУЛЬТУРА, КИНЕМАТОГРАФИЯ</t>
  </si>
  <si>
    <t>0800</t>
  </si>
  <si>
    <t>Культура</t>
  </si>
  <si>
    <t>0801</t>
  </si>
  <si>
    <t>Обеспечение деятельности (оказание услуг) дворцов и домов культуры в рамках  непрограммной части районного бюджета</t>
  </si>
  <si>
    <t>Обеспечение деятельности (оказание услуг) библиотек в рамках  непрограммной части районного бюджета</t>
  </si>
  <si>
    <t>Другие вопросы в области культуры, кинематографии</t>
  </si>
  <si>
    <t>0804</t>
  </si>
  <si>
    <t>1</t>
  </si>
  <si>
    <t>2</t>
  </si>
  <si>
    <t>Муниципальная программа "Развитие культуры и искусства, архивного дела, сохранение и реконструкция военно-мемориальных объектов Верховского района на 2014-2017 годы"</t>
  </si>
  <si>
    <t>Муниципальная адресная  программа "Переселение граждан, проживающих на территории Верховского района из аварийного жилищного фонда в 2013-2015 годах"</t>
  </si>
  <si>
    <t>ПР</t>
  </si>
  <si>
    <t>Судебная система</t>
  </si>
  <si>
    <t>0105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</si>
  <si>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</si>
  <si>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</si>
  <si>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</si>
  <si>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</si>
  <si>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</si>
  <si>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</si>
  <si>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</si>
  <si>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</si>
  <si>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</si>
  <si>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</si>
  <si>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0503</t>
  </si>
  <si>
    <t>Социальное обслуживание населения</t>
  </si>
  <si>
    <t>Наименование показателя</t>
  </si>
  <si>
    <t>Всего доходы</t>
  </si>
  <si>
    <t>Код</t>
  </si>
  <si>
    <t>100 00000 00 0000 000</t>
  </si>
  <si>
    <t>Налоговые и неналоговые доходы</t>
  </si>
  <si>
    <t>200 00000 00 0000 000</t>
  </si>
  <si>
    <t>Безвозмездные поступления</t>
  </si>
  <si>
    <t xml:space="preserve">202 00000 00 0000 000 </t>
  </si>
  <si>
    <t>Безвозмездные поступления от других бюджетов бюджетной системы Российской Федерации</t>
  </si>
  <si>
    <t>202 01000 00 0000 151</t>
  </si>
  <si>
    <t>Дотации от других бюджетов бюджетной системы Российской Федерации</t>
  </si>
  <si>
    <t>202 01001 05 0000 151</t>
  </si>
  <si>
    <t>Дотации бюджетам муниципальных районов на выравнивание  бюджетной обеспеченности</t>
  </si>
  <si>
    <t>202 01003 05 0000 151</t>
  </si>
  <si>
    <t>Дотации бюджетам муниципальных районов на поддержку мер по обеспечению сбалансированности бюджетов</t>
  </si>
  <si>
    <t>202 02000 00 0000 151</t>
  </si>
  <si>
    <t>Субсидии от других бюджетов бюджетной системы Российской Федерации</t>
  </si>
  <si>
    <t>202 02999 05 0000 151</t>
  </si>
  <si>
    <t>00220202999050000151</t>
  </si>
  <si>
    <t>Субсидии на реализацию ДОЦП "Развитие отрасли культуры в Орловской области"</t>
  </si>
  <si>
    <t>Субсидии бюджетам муниципальных районов на мероприятия по организации оздоровительной кампании детей.</t>
  </si>
  <si>
    <t>Субсидии бюджетам на строительство, модернизацию, ремонт и содержание автомобильных дорог общего пользования</t>
  </si>
  <si>
    <t>Субсидии на модернизацию региональных систем общего образования</t>
  </si>
  <si>
    <t>Субсидии на осуществления мероприятия по обеспечению жильем граждан, проживающих в сельской местности</t>
  </si>
  <si>
    <t>Субсидии на реализацию областной адресной программы "Капитальный ремонт многоквартирных домов на территории Орловской области"</t>
  </si>
  <si>
    <t>202 02 077 05 0000 151</t>
  </si>
  <si>
    <t>Субсидии на бюджетные инвестиции в объекты капитального строительства собственности муниципальных образований</t>
  </si>
  <si>
    <t>Субсидии на ремонт автомобильных дорог общего значения</t>
  </si>
  <si>
    <t>Субсидии в рамках ДОЦП "Энергосбережение в Орловской области"</t>
  </si>
  <si>
    <t>202 03000 00 0000 151</t>
  </si>
  <si>
    <t>Субвенции от других бюджетов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</si>
  <si>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</si>
  <si>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</si>
  <si>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</si>
  <si>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202 03021 05 0000 151</t>
  </si>
  <si>
    <t>Субвенции бюджетам муниципальных образований на ежемесячное денежное вознаграждение за классное руководство</t>
  </si>
  <si>
    <t>202 03024 05 0000 151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</si>
  <si>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</si>
  <si>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</si>
  <si>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</si>
  <si>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</si>
  <si>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202 03999 05 0000 151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</si>
  <si>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родителей.</t>
  </si>
  <si>
    <t>Прочие субвенции</t>
  </si>
  <si>
    <t>Субвенция на выплату ежемесячной денежной компенсации пед. Работникам в целях содействия и обеспечения книгоиздательской продукцией</t>
  </si>
  <si>
    <t xml:space="preserve">Субвенции бюджетам муниципальных районов на предоставление мер социальной поддержки по оплате жилья с отоплением и освещением педагогическим работникам образовательных учреждений, работающим и проживающим в сельской местности или поселках городского типа. </t>
  </si>
  <si>
    <t>Субвенция на обеспечение бесплатного проезда на внутрирайонном транспорте ( кроме такси ),а также 2 раза в год к месту жительства и обратно к месту учебы детей сироти детей, оставшихся без попечения родителей, лиц из их числа, обучающихся в муниципальных образовательных учреждениях</t>
  </si>
  <si>
    <t>Субвенции бюджетам муниципальных районов на 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оборудованием.</t>
  </si>
  <si>
    <t>00220203069050000151</t>
  </si>
  <si>
    <t>Субвенция на обеспечение жильем отдельных категорий граждан, установленных Федеральным законом от 12.01.1995 № 5-ФЗ "О ветеранах", в соответствии с Указом Президента РФ от 07.05.2008 № 714 "Об обеспечении жильем ветеранов ВОВ 1941-1945 годов"</t>
  </si>
  <si>
    <t>00220203070050000151</t>
  </si>
  <si>
    <t>Субвенция на обеспечение жильем отдельных категорий граждан, установленных Федеральным законом от 12.01.1995 № 5-ФЗ "О ветеранах",и от 24.11.1995 года № 181-ФЗ "Осоциальной защите инвалидов в РФ"</t>
  </si>
  <si>
    <t>202 04000 00 0000 151</t>
  </si>
  <si>
    <t>202 04025 05 0000 151</t>
  </si>
  <si>
    <t>Иные межбюджетные трансферты на комплектование книжных фондов библиотек муниципальных образований</t>
  </si>
  <si>
    <t>202 04014 05 0000 151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</si>
  <si>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соглашениями.</t>
  </si>
  <si>
    <t>202 04999 05 0000 151</t>
  </si>
  <si>
    <t>Прочие межбюджетные трансферты общего характера (Резервные фонды исполнительных органов государственной власти субъектов РФ)</t>
  </si>
  <si>
    <t>Защита населения и территории  от чрезвычайных ситуаций природного и техногенного характера, гражданская оборона</t>
  </si>
  <si>
    <t>Мероприятия по защите населения и территории от чрезвычайных ситуаций природного и техногенного характера, гражданская оборона в рамках  непрограммной части районного бюджета</t>
  </si>
  <si>
    <t>П800000</t>
  </si>
  <si>
    <t>Подпрограмма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</si>
  <si>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П810000</t>
  </si>
  <si>
    <t>Мероприятия подпрограммы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</si>
  <si>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Мероприятия в области благоустройства в рамках  непрограммной части районного бюджета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</si>
  <si>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непрограммной части бюджета района</t>
  </si>
  <si>
    <t>БП05224</t>
  </si>
  <si>
    <t>540</t>
  </si>
  <si>
    <t>1401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</si>
  <si>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 непрограммной части областного бюджета</t>
  </si>
  <si>
    <t>Государственная программа Орловской области "Развитие культуры и искусства, туризма, архивного дела, сохранение и реконструкция военно-мемориальных объектов в Орловской области (2013–2017 годы)"</t>
  </si>
  <si>
    <t>ПЦ00000</t>
  </si>
  <si>
    <t>Подпрограмма "Сохранение и реконструкция военно-мемориальных объектов в Орловской области на 2014–2017 годы" государственной программы Орловской (2013–2017 годы)"области "Развитие культуры и искусства, туризма, архивного дела, сохранение и реконструкция военно-мемориальных объектов в Орловской области</t>
  </si>
  <si>
    <t>ПЦ30000</t>
  </si>
  <si>
    <t>Реализация мероприятий подпрограммы "Сохранение и реконструкция военно-мемориальных объектов в Орловской области на 2014–2017 годы" в рамках государственной программы Орловской области "Развитие культуры и искусства, туризма, архивного дела, сохранение и реконструкция военно-мемориальных объектов в Орловской области (2013–2017 годы)"</t>
  </si>
  <si>
    <t>ПЦ37179</t>
  </si>
  <si>
    <t>Подпрограмма "Переселение граждан, проживающих на территории Орловской области, из аварийного жилищного фонда на 2013–2017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</si>
  <si>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ПБ40000</t>
  </si>
  <si>
    <t>ПБ49502</t>
  </si>
  <si>
    <t xml:space="preserve">        Обеспечение мероприятий по переселению граждан из аварийного жилищного фонда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</si>
  <si>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ПБ49602</t>
  </si>
  <si>
    <t>Государственная программа Орловской области "Стимулирование социального жилищного строительства в Орловской области"</t>
  </si>
  <si>
    <t>Г300000</t>
  </si>
  <si>
    <t>Подпрограмма 2 "Обеспечение жильем молодых семей на 2016–2020 годы" в рамках государственной программы Орловской области "Стимулирование социального жилищного строительства в Орловской области"</t>
  </si>
  <si>
    <t>Г320000</t>
  </si>
  <si>
    <t>Основное мероприятие 1 "Предоставление социальной выплаты участникам Великой Отечественной войны и приравненным к ним лицам; ветеранам боевых действий и приравненным к ним лицам; инвалидам боевых действий, инвалидам и семьям, имеющих детей-инвалидов" в рамках государственной программы Орловской области "Стимулирование социального жилищного строительства в Орловской области"</t>
  </si>
  <si>
    <t>Г325134</t>
  </si>
  <si>
    <t>Обеспечение жильем отдельных категорий граждан, установленных Федеральным законом от 12 января1995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 в рамках основного мероприятия 1 "Предоставление социальной выплаты участникам Великой Отечественной войны и приравненным к ним лицам; ветеранам боевых действий и приравненным к ним лицам; инвалидам боевых действий, инвалидам и семьям, имеющих детей-инвалидов" в рамках государственной программы Орловской области "Стимулирование социального жилищного строительства в Орловской области"</t>
  </si>
  <si>
    <t>П819602</t>
  </si>
  <si>
    <t>Реализация основного мероприятия 2 "Обеспечение жилищных прав детей-сирот и детей, оставшихся без попечения родителей, лиц из числа детей-сирот и детей, оставшихся без попечения родителей" в рамках государственной программы Орловской области "Стимулирование социального жилищного строительства в Орловской области"</t>
  </si>
  <si>
    <t>Г335082</t>
  </si>
  <si>
    <t>Капитальные вложения в объекты недвижимого имущества государственной (муниципальной) собственности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</si>
  <si>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</si>
  <si>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202 03069 05 0000 151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</si>
  <si>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</si>
  <si>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</si>
  <si>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</si>
  <si>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202 02088 05 0002 151</t>
  </si>
  <si>
    <t>202 02089 05 0002 151</t>
  </si>
  <si>
    <t>Прочие субсидии (ГПОО "Развитие отрасли культуры в Орловской области")</t>
  </si>
  <si>
    <t>203 02999 05 0000 151</t>
  </si>
  <si>
    <t>204 02999 05 0000 151</t>
  </si>
  <si>
    <t>205 02999 05 0000 151</t>
  </si>
  <si>
    <t>206 02999 05 0000 151</t>
  </si>
  <si>
    <t>207 02999 05 0000 151</t>
  </si>
  <si>
    <t>208 02999 05 0000 151</t>
  </si>
  <si>
    <t>210 02999 05 0000 151</t>
  </si>
  <si>
    <t>202 04081 05 0000 151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</si>
  <si>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</si>
  <si>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Расчет и предоставление дотаций на поддержку мер по обеспечению сбалансированности бюджетов поселений</t>
  </si>
  <si>
    <t>1402</t>
  </si>
  <si>
    <t>Бюджетные инвестиции</t>
  </si>
  <si>
    <t>Утверждено,          тыс. руб.</t>
  </si>
  <si>
    <t>Исполнено,          тыс. руб.</t>
  </si>
  <si>
    <t>Исполнено,          %</t>
  </si>
  <si>
    <r>
      <t>Утверждено,</t>
    </r>
    <r>
      <rPr>
        <b/>
        <sz val="11"/>
        <color indexed="8"/>
        <rFont val="Times New Roman"/>
        <family val="1"/>
      </rPr>
      <t xml:space="preserve">            тыс. рублей</t>
    </r>
  </si>
  <si>
    <r>
      <t>Исполнено,</t>
    </r>
    <r>
      <rPr>
        <b/>
        <sz val="11"/>
        <color indexed="8"/>
        <rFont val="Times New Roman"/>
        <family val="1"/>
      </rPr>
      <t xml:space="preserve">               тыс. рублей</t>
    </r>
  </si>
  <si>
    <t>202 03119 05 0000 151</t>
  </si>
  <si>
    <t xml:space="preserve">Прочие субсидии </t>
  </si>
  <si>
    <t>Государственная программа Орловской области "Устойчивое развитие сельских территорий Орловской области на 2014–2017 годы и на период до 2020 года"</t>
  </si>
  <si>
    <t>Г100000</t>
  </si>
  <si>
    <t>Основное мероприятие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
2014–2017 годы и на период до 2020 года"</t>
  </si>
  <si>
    <t>Г120000</t>
  </si>
  <si>
    <t>Капитальное строительство в рамках софинансирования мероприятий федеральной целевой программы "Устойчивое развитие сельских территорий на 2014–2017 годы и на период до 2020 года" в рамках основного мероприятия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2014–2017 годы и на период до 2020 года"</t>
  </si>
  <si>
    <t>Г125018</t>
  </si>
  <si>
    <t>Г127231</t>
  </si>
  <si>
    <t>Г327310</t>
  </si>
  <si>
    <t>202 02216 05 0000 151</t>
  </si>
  <si>
    <t>202 02077 05 0000 151</t>
  </si>
  <si>
    <t>Субсидии бюджетам муниципальных районов на софинансорование капитальных вложений в объекты муниципальной собственности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</si>
  <si>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реализующих образовательные программы дошкольного образования</t>
  </si>
  <si>
    <t>202 03027 05 0000 151</t>
  </si>
  <si>
    <t>Субвенции бюджетам муниципальных районов на содержание ребенка в семье опекунаи приемной семье, а такжевознаграждение, причитающееся приемному родителю</t>
  </si>
  <si>
    <t>Софинансирование мероприятий по проведению капитального ремонта общего имущества в многоквартирных домах</t>
  </si>
  <si>
    <t>Муниципальная программа "Улучшение водоснабжения в сельских поселениях Верховского района на 2016 год"</t>
  </si>
  <si>
    <t>БП00090020</t>
  </si>
  <si>
    <t>БП00051180</t>
  </si>
  <si>
    <t>БП00000000</t>
  </si>
  <si>
    <t>БП00071560</t>
  </si>
  <si>
    <t>БП00071610</t>
  </si>
  <si>
    <t>БП00071580</t>
  </si>
  <si>
    <t>БП00071590</t>
  </si>
  <si>
    <t>БП00090030</t>
  </si>
  <si>
    <t>БП00090010</t>
  </si>
  <si>
    <t>Муниципальная программа "Молодежь Верховского района на 2014-2020 годы"</t>
  </si>
  <si>
    <t>Муниципальная программа "Повышение эффективности муниципального управления в Верховском районе"</t>
  </si>
  <si>
    <t>Муниципальная программа "Развитие и поддержка малого и среднего предпринимательства в Верховском районе на 2013-2015 годы"</t>
  </si>
  <si>
    <t>Сохранение и реконструкция военно-мемориальных объектов Верховского района на 2014-2017 годы</t>
  </si>
  <si>
    <t>БП00052600</t>
  </si>
  <si>
    <t>БП00072460</t>
  </si>
  <si>
    <t>БП00072470</t>
  </si>
  <si>
    <t>Осуществление первичного воинского учета на территориях, где отсутствуют военные комиссариаты, в рамках непрограммной части районного бюджета</t>
  </si>
  <si>
    <t>Мероприятия в области коммунального хозяйства</t>
  </si>
  <si>
    <t>Прочие межбюджетные трансферты общего характера на осуществление переданных полномочий в рамках непрограммной части районного бюджета</t>
  </si>
  <si>
    <t>Развитие системы дошкольного, общего образования и дополнительного образования детей и молодёжи</t>
  </si>
  <si>
    <t>Улучшение водоснабжения в сельских поселениях Верховского района на 2016 год</t>
  </si>
  <si>
    <t>Профилактика правонарушений и усиление борьбы с преступностью на 2015-2016 годы</t>
  </si>
  <si>
    <t>Развитие муниципальной службы в Верховском районе на 2014-2016 годы</t>
  </si>
  <si>
    <t>О противодействии коррупции в Верховском районе Орловской области на 2014-2016 годы</t>
  </si>
  <si>
    <t>Комплексные меры злоупотреблению наркотиками  и их незаконному обороту на 2014-2020 годы</t>
  </si>
  <si>
    <t>Обеспечение жильем молодых семей на 2016-2020 годы</t>
  </si>
  <si>
    <t>Развитие и поддержка малого и среднего предпринимательства в Верховском районе на 2013-2015 годы</t>
  </si>
  <si>
    <t>Муниципальная программа "Профилактика правонарушений и усиление борьбы с преступностью на 2015-2016 годы"</t>
  </si>
  <si>
    <t>Муниципальная программа "Развитие образования Верховского района на 2014-2018 годы"</t>
  </si>
  <si>
    <t>Совершенствование организации питания в образовательных учреждениях Верховского района на 2013-2017 годы</t>
  </si>
  <si>
    <t>Информационно-пропагандистские мероприятия в сфере противодействия коррупции в рамках подпрограммы "Профилактика правонарушений и усиление борьбы с преступностью на 2015-2016 годы" муниципальной программы "Профилактика правонарушений и усиление борьбы с преступностью на 2015-2016 годы"</t>
  </si>
  <si>
    <t>Информирование населения о состоянии и мерах по предупреждению беспризорности, безнадзорности правонарушений несовершеннолетних в рамках подпрограммы "Профилактика правонарушений и усиление борьбы с преступностью на 2015-2016 годы" муниципальной программы "Профилактика правонарушений и усиление борьбы с преступностью на 2015-2016 годы"</t>
  </si>
  <si>
    <t>Расчет и предоставление дотаций бюджетам поселений, в рамках непрограммной части районного бюджета</t>
  </si>
  <si>
    <t>БП00090930</t>
  </si>
  <si>
    <t>Выполнение полномочий в сфере трудовых отношений в рамках непрограммной части районного бюджета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</si>
  <si>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</si>
  <si>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</si>
  <si>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БП00090060</t>
  </si>
  <si>
    <t>Профессиональная переподготовка муниципальных служащих в рамках  непрограммной части районного бюджета</t>
  </si>
  <si>
    <t>БП00090040</t>
  </si>
  <si>
    <t>БП00090050</t>
  </si>
  <si>
    <t>П100000000</t>
  </si>
  <si>
    <t>П110191010</t>
  </si>
  <si>
    <t>П120191010</t>
  </si>
  <si>
    <t>П120291010</t>
  </si>
  <si>
    <t>П500000000</t>
  </si>
  <si>
    <t>П510191050</t>
  </si>
  <si>
    <t>П510291050</t>
  </si>
  <si>
    <t>БП00090310</t>
  </si>
  <si>
    <t>Субсидии организациям автотранспорта в рамках непрограммной части районного бюджета</t>
  </si>
  <si>
    <t>БП00090410</t>
  </si>
  <si>
    <t>БП00090420</t>
  </si>
  <si>
    <t>Капитальный ремонт, ремонт и содержание автомобильных дорог общего пользования в рамках непрограммной части районного бюджета</t>
  </si>
  <si>
    <t>П300000000</t>
  </si>
  <si>
    <t>П310000000</t>
  </si>
  <si>
    <t>П310191030</t>
  </si>
  <si>
    <t>П510000000</t>
  </si>
  <si>
    <t>П110000000</t>
  </si>
  <si>
    <t>П120000000</t>
  </si>
  <si>
    <t>БП00090510</t>
  </si>
  <si>
    <t>БП00090520</t>
  </si>
  <si>
    <t>БП00090530</t>
  </si>
  <si>
    <t>П610191060</t>
  </si>
  <si>
    <t>П600000000</t>
  </si>
  <si>
    <t>П610000000</t>
  </si>
  <si>
    <t>П610291060</t>
  </si>
  <si>
    <t>Доплаты к пенсиям муниципальных служащих в рамках непрограммной части районного бюджета</t>
  </si>
  <si>
    <t>БП00090910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</si>
  <si>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на 2016-2020 годы" муниципальной программы "Молодежь Верховского района на 2014-2020 годы"</t>
  </si>
  <si>
    <t>П220191020</t>
  </si>
  <si>
    <t>П200000000</t>
  </si>
  <si>
    <t>П220000000</t>
  </si>
  <si>
    <t>Подготовка муниципальных служащих на курсах повышения квалификации в рамках подпрограммы "Развитие муниципальной службы в Верховском районе на 2014-2016 годы" муниципальной программы "Повышение эффективности муниципального управления в Верховском районе"</t>
  </si>
  <si>
    <t>Обучение и переподготовка муниципальных служащих администрации Верховского района в рамках подпрограммы "О противодействии коррупции в Верховском районе Орловской области на 2014-2016 годы" муниципальной программы "Повышение эффективности муниципального управления в Верховском районе"</t>
  </si>
  <si>
    <t>Организация работы рубрик антикоррупционной направленности в рамках подпрограммы "О противодействии коррупции в Верховском районе Орловской области на 2014-2016 годы" муниципальной программы "Повышение эффективности муниципального управления в Верховском районе"</t>
  </si>
  <si>
    <t>Предоставление субсидий начинающим предпринимателям в рамках подпрограммы "Развитие и поддержка малого и среднего предпринимательства в Верховском районе на 2013-2015 годы" муниципальной программы "Развитие и поддержка малого и среднего предпринимательства в Верховском районе на 2013-2015 годы"</t>
  </si>
  <si>
    <t>Текущий ремонт водопровода и частичная замена водопроводных сетей в рамках подпрограммы "Улучшение водоснабжения в сельских поселениях Верховского района на 2016 год" муниципальной программы "Улучшение водоснабжения в сельских поселениях Верховского района на 2016 год"</t>
  </si>
  <si>
    <t>Приобретение основных средств и расходного материала в рамках подпрограммы "Улучшение водоснабжения в сельских поселениях Верховского района на 2016 год" муниципальной программы "Улучшение водоснабжения в сельских поселениях Верховского района на 2016 год"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</si>
  <si>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родителей, в рамках непрограммной части районного бюджета</t>
  </si>
  <si>
    <t>БП000R0820</t>
  </si>
  <si>
    <t>Функционирование законодательного (представительного) органа муниципального образования в рамках непрограммной части районного бюджета</t>
  </si>
  <si>
    <t>Обеспечение деятельности (оказание услуг) учреждений по внешкольной работе с детьми в рамках непрограммной части районного бюджета</t>
  </si>
  <si>
    <t>БП00090730</t>
  </si>
  <si>
    <t>БП00090810</t>
  </si>
  <si>
    <t>БП00090830</t>
  </si>
  <si>
    <t>Проведение ремонта, реконструкции и благоустройства воинских захоронений, братских могил и памятных знаков, расположенных на территории района в рамках подпрограммы  "Сохранение и реконструкция военно-мемориальных объектов Верховского района на 2014-2017 годы" муниципальной программы "Развитие культуры и искусства, архивного дела, сохранение и реконструкция военно-мемориальных объектов Верховского района на 2014-2017 годы"</t>
  </si>
  <si>
    <t>П400000000</t>
  </si>
  <si>
    <t>П420000000</t>
  </si>
  <si>
    <t>П420191040</t>
  </si>
  <si>
    <t>П210000000</t>
  </si>
  <si>
    <t>Реализация комплекса мер антинаркотической направленности среди молодежи в рамках подпрограммы "Комплексные меры злоупотреблению наркотиками  и их незаконному обороту на 2014-2020 годы" муниципальной программы "Молодежь Верховского района на 2014-2020 годы"</t>
  </si>
  <si>
    <t>П210191020</t>
  </si>
  <si>
    <t>БП00090850</t>
  </si>
  <si>
    <t>П700000000</t>
  </si>
  <si>
    <t>П710000000</t>
  </si>
  <si>
    <t>П720000000</t>
  </si>
  <si>
    <t>П790000000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</si>
  <si>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</si>
  <si>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Приобретение мебели для столовых муниципальных образовательных учреждений в рамках подпрограммы "Совершенствование организации питания в образовательных учреждениях Верховского района на 2013-2017 годы" муниципальной программы "Развитие образования Верховского района на 2014-2018 годы"</t>
  </si>
  <si>
    <t>П710190720</t>
  </si>
  <si>
    <t>П710290720</t>
  </si>
  <si>
    <t>П720190720</t>
  </si>
  <si>
    <t>Возмещение расходов бюджетов муниципальных образований на обеспечение питанием учащихся муниципальных общеобразовательных организаций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</si>
  <si>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Мероприятия по организации оздоровительной кампании для детей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</si>
  <si>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БП00090750</t>
  </si>
  <si>
    <t>Хозяйственно-эксплуатационная контора в рамках  непрограммной части районного бюджета</t>
  </si>
  <si>
    <t>БП00090760</t>
  </si>
  <si>
    <t>Выплата единовременного пособия при всех формах устройства детей, лишенных родительского попечения, в семью, в рамках непрограммной части районного бюджета</t>
  </si>
  <si>
    <t>Обеспечение выпускников муниципальных образовательных организаций из числа детей - сирот и детей, оставшихся без попечения родителей, единовременным денежным пособием, одеждой, обувью, мягким инвентарем и оборудованием, в рамках непрограммной части районного бюджета</t>
  </si>
  <si>
    <t>Обеспечение бесплатного проезда на городском, пригородном, а также 2 раза в год к месту жительства т обратно к месту учебы детей - сирот и детей, оставшихся без попечения родителей, лиц из числа детей - 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области, в рамках непрограммной части районного бюджета</t>
  </si>
  <si>
    <t>Обеспечение содержания ребенка в семье опекуна и приемной семье, а также вознаграждение, причитающееся приемному родителю, в рамках непрограммной части районного бюджета</t>
  </si>
  <si>
    <t>БП00072480</t>
  </si>
  <si>
    <t>Выплата единовременного пособия гражданам, усыновившим детей - сирот и детей, оставшихся без попечения родителей, в рамках непрограммной части районного бюджета</t>
  </si>
  <si>
    <t>БП00072500</t>
  </si>
  <si>
    <t>Выполнение полномочий в сфере опеки и попечительства в рамках непрограммной части районного бюджета</t>
  </si>
  <si>
    <t>БП00071600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</si>
  <si>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</si>
  <si>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П790471510</t>
  </si>
  <si>
    <t>Закупка товаров, работ и услуг для обеспечения государственных (муниципальных) нужд</t>
  </si>
  <si>
    <t>БП00090820</t>
  </si>
  <si>
    <t>Поддержка педагогов-новаторов и инновационных муниципальных образовательных организаций, повышение эффективности кадрового обеспечения системы дошкольного, начального, основного и среднего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</si>
  <si>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П710290710</t>
  </si>
  <si>
    <t>Развитие муниципальной системы выявления, сопровождения и поддержки талантливых детей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</si>
  <si>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П710390710</t>
  </si>
  <si>
    <t>Приведение материальной базы образовательных организаций в соответствие с предъявленными требованиями, оснащение их современным учебно-наглядным оборудованием, оснащение библиотек современными (в том числе электронными) учебными методическими пособиями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</si>
  <si>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П710590710</t>
  </si>
  <si>
    <t>Создание современной системы пожарной, электротехнической и антитеррористической безопасности образовательных организаций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</si>
  <si>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П710690710</t>
  </si>
  <si>
    <t>П710790710</t>
  </si>
  <si>
    <t>Сохранение и укрепление здоровья детей и молодёжи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</si>
  <si>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Повышение экономической эффективности системы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</si>
  <si>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П710890710</t>
  </si>
  <si>
    <t>П710971570</t>
  </si>
  <si>
    <t>Развитие системы оценки качества образования в условиях формирования независимой оценки качества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</si>
  <si>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Создание современных образовательных условий, в том числе для дистанционного обучения и организация доставки обучающихся на занятия в образовательные организации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</si>
  <si>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П711072410</t>
  </si>
  <si>
    <t>Ежемесячное денежное вознаграждение за классное руководство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</si>
  <si>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П711371500</t>
  </si>
  <si>
    <t>П710490720</t>
  </si>
  <si>
    <t>П710590720</t>
  </si>
  <si>
    <t>П710690720</t>
  </si>
  <si>
    <t>П710790720</t>
  </si>
  <si>
    <t>П710890720</t>
  </si>
  <si>
    <t>П710290730</t>
  </si>
  <si>
    <t>П710390730</t>
  </si>
  <si>
    <t>П710490730</t>
  </si>
  <si>
    <t>П710590730</t>
  </si>
  <si>
    <t>П710690730</t>
  </si>
  <si>
    <t>П710790730</t>
  </si>
  <si>
    <t>П710890730</t>
  </si>
  <si>
    <t>П710390720</t>
  </si>
  <si>
    <t>П711190740</t>
  </si>
  <si>
    <t>П710790740</t>
  </si>
  <si>
    <t>Организация оздоровительной кампании в летний период при образовательном учреждении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</si>
  <si>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Оздоровительная кампания (путёвки)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образования Верховского района на 2014-2018 годы"</t>
  </si>
  <si>
    <t>П711170850</t>
  </si>
  <si>
    <t>П711271510</t>
  </si>
  <si>
    <t>БП000S9601</t>
  </si>
  <si>
    <t>852</t>
  </si>
  <si>
    <t>853</t>
  </si>
  <si>
    <t>БП00072650</t>
  </si>
  <si>
    <t>Исполнение судебных актов</t>
  </si>
  <si>
    <t>Развитие крестьянских (фермерских) хозяйств и других малых форм хозяйствования в сельской местности в Верховском районе Орловской области в рамках непрограмной части районного бюджета</t>
  </si>
  <si>
    <t>БП00090440</t>
  </si>
  <si>
    <t>БП00090400</t>
  </si>
  <si>
    <t>БП00090430</t>
  </si>
  <si>
    <t>Софинансирование мероприятий по проведению капитального ремонта общего имущества в многоквартирных домах в рамках непрограммной части районного бюджета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</si>
  <si>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непрограммной части районного бюджета</t>
  </si>
  <si>
    <t>БП00095020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</si>
  <si>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 в рамках непрограммной части районного бюджета</t>
  </si>
  <si>
    <t>БП00096020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</si>
  <si>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непрограммной части районного бюджета</t>
  </si>
  <si>
    <t>Обеспечение жильем отдельных категорий граждан, установленных Федеральным законом от 12 января1995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 в рамках непрограммной части районного бюджета</t>
  </si>
  <si>
    <t>БП00051340</t>
  </si>
  <si>
    <t>Софинансирование из федерального бюджета мероприятий в рамках подпрограммы "Обеспечение жильем молодых семей на 2016-2020 годы" муниципальной программы "Молодежь Верховского района на 2014-2020 годы"</t>
  </si>
  <si>
    <t>Софинансирование из областного бюджета мероприятий в рамках подпрограммы "Обеспечение жильем молодых семей на 2016-2020 годы" муниципальной программы "Молодежь Верховского района на 2014-2020 годы"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</si>
  <si>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</si>
  <si>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БП00050820</t>
  </si>
  <si>
    <t>БП00090920</t>
  </si>
  <si>
    <t xml:space="preserve">                                                                                                   Приложение 4</t>
  </si>
  <si>
    <t xml:space="preserve">                                                                                                   Приложение 3</t>
  </si>
  <si>
    <t xml:space="preserve">                                                                                                   Приложение 2</t>
  </si>
  <si>
    <t xml:space="preserve">                                                                                                   Приложение 1</t>
  </si>
  <si>
    <t>202 02051 05 0000 151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</si>
  <si>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</si>
  <si>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</t>
  </si>
  <si>
    <t>Прочие межбюджетные трансферты, передаваемые бюджетам муниципальных районов</t>
  </si>
  <si>
    <t>П220150200</t>
  </si>
  <si>
    <t>П2201R0200</t>
  </si>
  <si>
    <t>Проведение Всероссийской сельскохозяйственной переписи в 2016 году</t>
  </si>
  <si>
    <t>БП00053910</t>
  </si>
  <si>
    <t>БП00070550</t>
  </si>
  <si>
    <t>Поддержка дорожного хозяйства</t>
  </si>
  <si>
    <t>Софинансирование из областного бюджета на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</si>
  <si>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БП000R0270</t>
  </si>
  <si>
    <t>БП00051470</t>
  </si>
  <si>
    <t>Государственная поддержка муниципальных учреждений культуры</t>
  </si>
  <si>
    <t>202 03121 05 0000 151</t>
  </si>
  <si>
    <t>Субвенции бюджетам муниципальных районов на проведение Всероссийской сельскохозяйственной переписи в 2016 году</t>
  </si>
  <si>
    <t>202 04052 05 0000 151</t>
  </si>
  <si>
    <t>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</si>
  <si>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>код</t>
  </si>
  <si>
    <t>Утверждено, тыс. руб.</t>
  </si>
  <si>
    <t>Исполнено, тыс. руб.</t>
  </si>
  <si>
    <t>Исполнено, %</t>
  </si>
  <si>
    <t>Источники финансирования дефицита бюджета-всего</t>
  </si>
  <si>
    <t xml:space="preserve"> 01 00 00 00 00 0000 000 </t>
  </si>
  <si>
    <t>Источники внутреннего финансирования дефицитов бюджетов</t>
  </si>
  <si>
    <t xml:space="preserve"> 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</si>
  <si>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</si>
  <si>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</si>
  <si>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</si>
  <si>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</si>
  <si>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</si>
  <si>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000 01 03 00 00 00 0000810 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</si>
  <si>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</si>
  <si>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000 01 03 00 00 05 0000 810</t>
  </si>
  <si>
    <t>01 03 00 00 02 0000 810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</si>
  <si>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</si>
  <si>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</si>
  <si>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</si>
  <si>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</si>
  <si>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</si>
  <si>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01 05 00 00 00 0000 600</t>
  </si>
  <si>
    <t>Уменьшение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</si>
  <si>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</si>
  <si>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</si>
  <si>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</si>
  <si>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</si>
  <si>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01 05 02 01 05 0000 510 </t>
  </si>
  <si>
    <t>Увеличение прочих остатков денежных средств бюджетов муниципальных районов</t>
  </si>
  <si>
    <t xml:space="preserve"> 01 05 02 01 10 0000 510 </t>
  </si>
  <si>
    <t>Увеличение прочих остатков денежных средств бюджетов поселений</t>
  </si>
  <si>
    <t xml:space="preserve"> 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</si>
  <si>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</si>
  <si>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</si>
  <si>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</si>
  <si>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</si>
  <si>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</si>
  <si>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01 05 02 01 10 0000 610</t>
  </si>
  <si>
    <t>Уменьшение прочих остатков денежных средств бюджетов поселений</t>
  </si>
  <si>
    <t xml:space="preserve">                                                                                                   Приложение 5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</si>
  <si>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</t>
  </si>
  <si>
    <t>П711490720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</si>
  <si>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 за счет средств федерального бюджета</t>
  </si>
  <si>
    <t>П711550970</t>
  </si>
  <si>
    <t>П7115R0970</t>
  </si>
  <si>
    <t>Дополнительное ежемесячное материальное обеспечение лиц, удостоенных звания "Почетный гражданин Верховского района"</t>
  </si>
  <si>
    <t>БП00090940</t>
  </si>
  <si>
    <t>Публичные нормативные социальные выплаты гражданам несоциального характера</t>
  </si>
  <si>
    <t>Проведение ремонта, реконструкции и благоустройства воинских захоронений, братских могил и памятных знаков</t>
  </si>
  <si>
    <t>П420171790</t>
  </si>
  <si>
    <t>БП00052240</t>
  </si>
  <si>
    <t>202 02215 05 0000 151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</si>
  <si>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</si>
  <si>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Иные межбюджетные трансферты из федерального бюджета на комплектование книжных фондов библиотек муниципальных образований и государственных библиотек городов Москвы и Санкт-Петербурга</t>
  </si>
  <si>
    <t>БП00051440</t>
  </si>
  <si>
    <t>БП00051460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</si>
  <si>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</si>
  <si>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Расходы на выплаты персоналу казенных учреждений</t>
  </si>
  <si>
    <t>202 03015 05 0000 151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</si>
  <si>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</si>
  <si>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</si>
  <si>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</si>
  <si>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"Об исполнении бюджета Верховского района за 2016 год »</t>
  </si>
  <si>
    <t>Исполнение ведомственной структуры расходов бюджета Верховского района за 2016 год</t>
  </si>
  <si>
    <t>Исполнение распределения бюджетных ассигнований по разделам, подразделам, целевым статьям (государственным программам Орловской области и непрограммным направлениям деятельности), группам и подгруппам видов расходов классификации расходов бюджета Верховского района за 2016 год</t>
  </si>
  <si>
    <t>Исполнение распределения бюджетных ассигнований по разделам и подразделам классификации расходов бюджета Верховского района за 2016 год</t>
  </si>
  <si>
    <t>Исполнения поступления доходов в  бюджет Верховского района за 2016 год</t>
  </si>
  <si>
    <t xml:space="preserve">Исполнение по источникам финансирования дефицита бюджета Верховского района за 2016 год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</si>
</sst>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  <numFmt numFmtId="166" formatCode="0.0"/>
    <numFmt numFmtId="167" formatCode="0.00000"/>
    <numFmt numFmtId="168" formatCode="#,##0.000"/>
    <numFmt numFmtId="169" formatCode="0.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3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9" fontId="5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vertical="center" wrapText="1"/>
    </xf>
    <xf numFmtId="0" fontId="58" fillId="0" borderId="10" xfId="54" applyFont="1" applyBorder="1" applyAlignment="1" quotePrefix="1">
      <alignment wrapText="1"/>
      <protection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 horizontal="right"/>
    </xf>
    <xf numFmtId="0" fontId="56" fillId="0" borderId="10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57" fillId="34" borderId="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5" fillId="34" borderId="10" xfId="53" applyFont="1" applyFill="1" applyBorder="1" applyAlignment="1">
      <alignment vertical="top" wrapText="1"/>
      <protection/>
    </xf>
    <xf numFmtId="0" fontId="56" fillId="34" borderId="10" xfId="53" applyFont="1" applyFill="1" applyBorder="1" applyAlignment="1">
      <alignment vertical="top" wrapText="1"/>
      <protection/>
    </xf>
    <xf numFmtId="164" fontId="56" fillId="34" borderId="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justify" vertical="center" wrapText="1"/>
    </xf>
    <xf numFmtId="0" fontId="56" fillId="34" borderId="10" xfId="0" applyFont="1" applyFill="1" applyBorder="1" applyAlignment="1">
      <alignment wrapText="1"/>
    </xf>
    <xf numFmtId="164" fontId="55" fillId="34" borderId="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9" fillId="0" borderId="10" xfId="0" applyFont="1" applyBorder="1" applyAlignment="1">
      <alignment horizontal="justify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165" fontId="55" fillId="0" borderId="10" xfId="0" applyNumberFormat="1" applyFont="1" applyBorder="1" applyAlignment="1">
      <alignment horizontal="center" vertical="center" wrapText="1"/>
    </xf>
    <xf numFmtId="165" fontId="56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58" fillId="34" borderId="10" xfId="0" applyFont="1" applyFill="1" applyBorder="1" applyAlignment="1">
      <alignment wrapText="1"/>
    </xf>
    <xf numFmtId="0" fontId="56" fillId="0" borderId="10" xfId="0" applyFont="1" applyBorder="1" applyAlignment="1">
      <alignment/>
    </xf>
    <xf numFmtId="0" fontId="56" fillId="35" borderId="10" xfId="0" applyFont="1" applyFill="1" applyBorder="1" applyAlignment="1">
      <alignment vertical="center" wrapText="1"/>
    </xf>
    <xf numFmtId="0" fontId="57" fillId="35" borderId="10" xfId="0" applyFont="1" applyFill="1" applyBorder="1" applyAlignment="1">
      <alignment vertical="center" wrapText="1"/>
    </xf>
    <xf numFmtId="0" fontId="56" fillId="35" borderId="10" xfId="0" applyFont="1" applyFill="1" applyBorder="1" applyAlignment="1">
      <alignment horizontal="justify" vertical="center" wrapText="1"/>
    </xf>
    <xf numFmtId="0" fontId="56" fillId="35" borderId="10" xfId="0" applyFont="1" applyFill="1" applyBorder="1" applyAlignment="1">
      <alignment wrapText="1"/>
    </xf>
    <xf numFmtId="0" fontId="56" fillId="35" borderId="10" xfId="53" applyFont="1" applyFill="1" applyBorder="1" applyAlignment="1">
      <alignment vertical="top" wrapText="1"/>
      <protection/>
    </xf>
    <xf numFmtId="164" fontId="56" fillId="35" borderId="0" xfId="0" applyNumberFormat="1" applyFont="1" applyFill="1" applyBorder="1" applyAlignment="1">
      <alignment horizontal="center" vertical="center" wrapText="1"/>
    </xf>
    <xf numFmtId="164" fontId="57" fillId="35" borderId="0" xfId="0" applyNumberFormat="1" applyFont="1" applyFill="1" applyBorder="1" applyAlignment="1">
      <alignment horizontal="center" vertical="center" wrapText="1"/>
    </xf>
    <xf numFmtId="0" fontId="58" fillId="35" borderId="10" xfId="54" applyFont="1" applyFill="1" applyBorder="1" applyAlignment="1" quotePrefix="1">
      <alignment wrapText="1"/>
      <protection/>
    </xf>
    <xf numFmtId="2" fontId="56" fillId="35" borderId="10" xfId="0" applyNumberFormat="1" applyFont="1" applyFill="1" applyBorder="1" applyAlignment="1">
      <alignment wrapText="1"/>
    </xf>
    <xf numFmtId="0" fontId="58" fillId="34" borderId="10" xfId="54" applyFont="1" applyFill="1" applyBorder="1" applyAlignment="1" quotePrefix="1">
      <alignment wrapText="1"/>
      <protection/>
    </xf>
    <xf numFmtId="2" fontId="58" fillId="0" borderId="10" xfId="0" applyNumberFormat="1" applyFont="1" applyBorder="1" applyAlignment="1">
      <alignment wrapText="1"/>
    </xf>
    <xf numFmtId="0" fontId="58" fillId="0" borderId="10" xfId="0" applyFont="1" applyBorder="1" applyAlignment="1">
      <alignment wrapText="1"/>
    </xf>
    <xf numFmtId="2" fontId="58" fillId="0" borderId="10" xfId="0" applyNumberFormat="1" applyFont="1" applyFill="1" applyBorder="1" applyAlignment="1">
      <alignment wrapText="1"/>
    </xf>
    <xf numFmtId="0" fontId="58" fillId="34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165" fontId="58" fillId="34" borderId="10" xfId="0" applyNumberFormat="1" applyFont="1" applyFill="1" applyBorder="1" applyAlignment="1">
      <alignment horizontal="left" wrapText="1"/>
    </xf>
    <xf numFmtId="0" fontId="58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8" fillId="34" borderId="10" xfId="54" applyFont="1" applyFill="1" applyBorder="1" applyAlignment="1" quotePrefix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wrapText="1"/>
    </xf>
    <xf numFmtId="49" fontId="55" fillId="34" borderId="10" xfId="53" applyNumberFormat="1" applyFont="1" applyFill="1" applyBorder="1" applyAlignment="1">
      <alignment horizontal="center" shrinkToFit="1"/>
      <protection/>
    </xf>
    <xf numFmtId="49" fontId="56" fillId="34" borderId="10" xfId="53" applyNumberFormat="1" applyFont="1" applyFill="1" applyBorder="1" applyAlignment="1">
      <alignment horizontal="center" shrinkToFit="1"/>
      <protection/>
    </xf>
    <xf numFmtId="0" fontId="56" fillId="35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56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56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9" fontId="56" fillId="0" borderId="10" xfId="0" applyNumberFormat="1" applyFont="1" applyBorder="1" applyAlignment="1">
      <alignment horizontal="center" wrapText="1"/>
    </xf>
    <xf numFmtId="0" fontId="57" fillId="34" borderId="10" xfId="0" applyFont="1" applyFill="1" applyBorder="1" applyAlignment="1">
      <alignment horizontal="center" wrapText="1"/>
    </xf>
    <xf numFmtId="165" fontId="56" fillId="34" borderId="10" xfId="0" applyNumberFormat="1" applyFont="1" applyFill="1" applyBorder="1" applyAlignment="1">
      <alignment horizontal="center" wrapText="1"/>
    </xf>
    <xf numFmtId="164" fontId="56" fillId="34" borderId="10" xfId="0" applyNumberFormat="1" applyFont="1" applyFill="1" applyBorder="1" applyAlignment="1">
      <alignment horizontal="center" wrapText="1"/>
    </xf>
    <xf numFmtId="164" fontId="56" fillId="35" borderId="10" xfId="0" applyNumberFormat="1" applyFont="1" applyFill="1" applyBorder="1" applyAlignment="1">
      <alignment horizontal="center" wrapText="1"/>
    </xf>
    <xf numFmtId="164" fontId="57" fillId="34" borderId="10" xfId="0" applyNumberFormat="1" applyFont="1" applyFill="1" applyBorder="1" applyAlignment="1">
      <alignment horizontal="center" wrapText="1"/>
    </xf>
    <xf numFmtId="164" fontId="58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64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65" fontId="58" fillId="34" borderId="0" xfId="0" applyNumberFormat="1" applyFont="1" applyFill="1" applyAlignment="1">
      <alignment/>
    </xf>
    <xf numFmtId="164" fontId="60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64" fontId="58" fillId="35" borderId="0" xfId="0" applyNumberFormat="1" applyFont="1" applyFill="1" applyAlignment="1">
      <alignment/>
    </xf>
    <xf numFmtId="0" fontId="58" fillId="35" borderId="0" xfId="0" applyFont="1" applyFill="1" applyAlignment="1">
      <alignment/>
    </xf>
    <xf numFmtId="164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64" fontId="61" fillId="34" borderId="0" xfId="0" applyNumberFormat="1" applyFont="1" applyFill="1" applyAlignment="1">
      <alignment/>
    </xf>
    <xf numFmtId="0" fontId="61" fillId="34" borderId="0" xfId="0" applyFont="1" applyFill="1" applyAlignment="1">
      <alignment/>
    </xf>
    <xf numFmtId="164" fontId="58" fillId="34" borderId="0" xfId="0" applyNumberFormat="1" applyFont="1" applyFill="1" applyBorder="1" applyAlignment="1">
      <alignment/>
    </xf>
    <xf numFmtId="164" fontId="58" fillId="34" borderId="0" xfId="0" applyNumberFormat="1" applyFont="1" applyFill="1" applyAlignment="1">
      <alignment vertical="center"/>
    </xf>
    <xf numFmtId="0" fontId="58" fillId="34" borderId="0" xfId="0" applyFont="1" applyFill="1" applyAlignment="1">
      <alignment vertical="center"/>
    </xf>
    <xf numFmtId="0" fontId="58" fillId="34" borderId="0" xfId="0" applyFont="1" applyFill="1" applyBorder="1" applyAlignment="1">
      <alignment/>
    </xf>
    <xf numFmtId="49" fontId="58" fillId="34" borderId="0" xfId="0" applyNumberFormat="1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164" fontId="58" fillId="34" borderId="0" xfId="0" applyNumberFormat="1" applyFont="1" applyFill="1" applyBorder="1" applyAlignment="1">
      <alignment horizontal="center"/>
    </xf>
    <xf numFmtId="0" fontId="58" fillId="34" borderId="0" xfId="0" applyFont="1" applyFill="1" applyAlignment="1">
      <alignment horizontal="center"/>
    </xf>
    <xf numFmtId="49" fontId="58" fillId="34" borderId="0" xfId="0" applyNumberFormat="1" applyFont="1" applyFill="1" applyAlignment="1">
      <alignment horizontal="center"/>
    </xf>
    <xf numFmtId="164" fontId="58" fillId="34" borderId="0" xfId="0" applyNumberFormat="1" applyFont="1" applyFill="1" applyAlignment="1">
      <alignment horizontal="center"/>
    </xf>
    <xf numFmtId="164" fontId="58" fillId="34" borderId="10" xfId="0" applyNumberFormat="1" applyFont="1" applyFill="1" applyBorder="1" applyAlignment="1">
      <alignment horizontal="center"/>
    </xf>
    <xf numFmtId="0" fontId="55" fillId="12" borderId="10" xfId="0" applyFont="1" applyFill="1" applyBorder="1" applyAlignment="1">
      <alignment vertical="center" wrapText="1"/>
    </xf>
    <xf numFmtId="49" fontId="55" fillId="12" borderId="10" xfId="0" applyNumberFormat="1" applyFont="1" applyFill="1" applyBorder="1" applyAlignment="1">
      <alignment horizontal="center" wrapText="1"/>
    </xf>
    <xf numFmtId="49" fontId="2" fillId="12" borderId="10" xfId="0" applyNumberFormat="1" applyFont="1" applyFill="1" applyBorder="1" applyAlignment="1">
      <alignment horizontal="center" wrapText="1"/>
    </xf>
    <xf numFmtId="0" fontId="2" fillId="12" borderId="10" xfId="0" applyFont="1" applyFill="1" applyBorder="1" applyAlignment="1">
      <alignment horizontal="center" wrapText="1"/>
    </xf>
    <xf numFmtId="164" fontId="58" fillId="12" borderId="0" xfId="0" applyNumberFormat="1" applyFont="1" applyFill="1" applyAlignment="1">
      <alignment/>
    </xf>
    <xf numFmtId="0" fontId="58" fillId="12" borderId="0" xfId="0" applyFont="1" applyFill="1" applyAlignment="1">
      <alignment/>
    </xf>
    <xf numFmtId="164" fontId="55" fillId="12" borderId="10" xfId="0" applyNumberFormat="1" applyFont="1" applyFill="1" applyBorder="1" applyAlignment="1">
      <alignment horizontal="center" wrapText="1"/>
    </xf>
    <xf numFmtId="164" fontId="55" fillId="12" borderId="0" xfId="0" applyNumberFormat="1" applyFont="1" applyFill="1" applyBorder="1" applyAlignment="1">
      <alignment horizontal="center" vertical="center" wrapText="1"/>
    </xf>
    <xf numFmtId="0" fontId="55" fillId="12" borderId="10" xfId="0" applyFont="1" applyFill="1" applyBorder="1" applyAlignment="1">
      <alignment horizontal="left" vertical="center" wrapText="1"/>
    </xf>
    <xf numFmtId="49" fontId="56" fillId="12" borderId="10" xfId="0" applyNumberFormat="1" applyFont="1" applyFill="1" applyBorder="1" applyAlignment="1">
      <alignment horizontal="center" wrapText="1"/>
    </xf>
    <xf numFmtId="0" fontId="56" fillId="12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left" vertical="center" wrapText="1"/>
    </xf>
    <xf numFmtId="2" fontId="58" fillId="34" borderId="10" xfId="0" applyNumberFormat="1" applyFont="1" applyFill="1" applyBorder="1" applyAlignment="1">
      <alignment wrapText="1"/>
    </xf>
    <xf numFmtId="164" fontId="56" fillId="0" borderId="10" xfId="0" applyNumberFormat="1" applyFont="1" applyBorder="1" applyAlignment="1">
      <alignment horizontal="center" wrapText="1"/>
    </xf>
    <xf numFmtId="0" fontId="56" fillId="34" borderId="10" xfId="0" applyNumberFormat="1" applyFont="1" applyFill="1" applyBorder="1" applyAlignment="1">
      <alignment wrapText="1"/>
    </xf>
    <xf numFmtId="0" fontId="58" fillId="34" borderId="10" xfId="0" applyFont="1" applyFill="1" applyBorder="1" applyAlignment="1">
      <alignment/>
    </xf>
    <xf numFmtId="49" fontId="58" fillId="34" borderId="10" xfId="0" applyNumberFormat="1" applyFont="1" applyFill="1" applyBorder="1" applyAlignment="1">
      <alignment horizontal="center"/>
    </xf>
    <xf numFmtId="164" fontId="55" fillId="35" borderId="10" xfId="0" applyNumberFormat="1" applyFont="1" applyFill="1" applyBorder="1" applyAlignment="1">
      <alignment horizontal="center" wrapText="1"/>
    </xf>
    <xf numFmtId="164" fontId="55" fillId="34" borderId="10" xfId="0" applyNumberFormat="1" applyFont="1" applyFill="1" applyBorder="1" applyAlignment="1">
      <alignment horizontal="center" wrapText="1"/>
    </xf>
    <xf numFmtId="165" fontId="55" fillId="34" borderId="10" xfId="0" applyNumberFormat="1" applyFont="1" applyFill="1" applyBorder="1" applyAlignment="1">
      <alignment horizontal="center" wrapText="1"/>
    </xf>
    <xf numFmtId="165" fontId="55" fillId="12" borderId="10" xfId="0" applyNumberFormat="1" applyFont="1" applyFill="1" applyBorder="1" applyAlignment="1">
      <alignment horizontal="center" wrapText="1"/>
    </xf>
    <xf numFmtId="164" fontId="58" fillId="34" borderId="0" xfId="0" applyNumberFormat="1" applyFont="1" applyFill="1" applyBorder="1" applyAlignment="1">
      <alignment/>
    </xf>
    <xf numFmtId="164" fontId="58" fillId="34" borderId="0" xfId="0" applyNumberFormat="1" applyFont="1" applyFill="1" applyAlignment="1">
      <alignment/>
    </xf>
    <xf numFmtId="164" fontId="58" fillId="34" borderId="10" xfId="0" applyNumberFormat="1" applyFont="1" applyFill="1" applyBorder="1" applyAlignment="1">
      <alignment/>
    </xf>
    <xf numFmtId="165" fontId="56" fillId="35" borderId="10" xfId="0" applyNumberFormat="1" applyFont="1" applyFill="1" applyBorder="1" applyAlignment="1">
      <alignment horizontal="center" wrapText="1"/>
    </xf>
    <xf numFmtId="164" fontId="56" fillId="12" borderId="10" xfId="0" applyNumberFormat="1" applyFont="1" applyFill="1" applyBorder="1" applyAlignment="1">
      <alignment horizontal="center" wrapText="1"/>
    </xf>
    <xf numFmtId="167" fontId="4" fillId="0" borderId="11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49" fontId="55" fillId="34" borderId="10" xfId="0" applyNumberFormat="1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164" fontId="55" fillId="34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6" fillId="0" borderId="10" xfId="0" applyFont="1" applyBorder="1" applyAlignment="1">
      <alignment wrapText="1"/>
    </xf>
    <xf numFmtId="0" fontId="12" fillId="0" borderId="0" xfId="0" applyFont="1" applyAlignment="1">
      <alignment horizontal="right" wrapText="1"/>
    </xf>
    <xf numFmtId="0" fontId="13" fillId="0" borderId="11" xfId="0" applyFont="1" applyBorder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165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165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55" fillId="34" borderId="10" xfId="0" applyNumberFormat="1" applyFont="1" applyFill="1" applyBorder="1" applyAlignment="1">
      <alignment horizontal="center" wrapText="1"/>
    </xf>
    <xf numFmtId="164" fontId="55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vertical="top" wrapText="1"/>
    </xf>
    <xf numFmtId="165" fontId="56" fillId="34" borderId="10" xfId="0" applyNumberFormat="1" applyFont="1" applyFill="1" applyBorder="1" applyAlignment="1">
      <alignment horizontal="center" vertical="center" wrapText="1"/>
    </xf>
    <xf numFmtId="165" fontId="56" fillId="34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5" fontId="55" fillId="34" borderId="10" xfId="0" applyNumberFormat="1" applyFont="1" applyFill="1" applyBorder="1" applyAlignment="1">
      <alignment horizontal="center" vertical="center" wrapText="1"/>
    </xf>
    <xf numFmtId="164" fontId="56" fillId="34" borderId="12" xfId="0" applyNumberFormat="1" applyFont="1" applyFill="1" applyBorder="1" applyAlignment="1">
      <alignment horizontal="center" wrapText="1"/>
    </xf>
    <xf numFmtId="165" fontId="56" fillId="34" borderId="0" xfId="0" applyNumberFormat="1" applyFont="1" applyFill="1" applyBorder="1" applyAlignment="1">
      <alignment horizontal="center" wrapText="1"/>
    </xf>
    <xf numFmtId="164" fontId="55" fillId="34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49" fontId="55" fillId="34" borderId="10" xfId="0" applyNumberFormat="1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164" fontId="55" fillId="34" borderId="10" xfId="0" applyNumberFormat="1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>
      <alignment horizont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8;&#1086;&#1075;&#1088;&#1072;&#1084;&#1084;&#1099;\777\&#1057;&#1077;&#1089;&#1089;&#1080;&#1103;%20&#1088;&#1072;&#1081;&#1086;&#1085;\2014\&#1085;&#1086;&#1103;&#1073;&#1088;&#1100;\&#1080;&#1089;&#1087;&#1086;&#1083;&#1085;&#1077;&#1085;&#1080;&#1077;\&#1080;&#1089;&#1087;&#1086;&#1083;&#1085;&#1077;&#1085;&#1080;&#1077;%209%20&#1084;&#1077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ист"/>
      <sheetName val="9дох"/>
      <sheetName val="11РПр"/>
      <sheetName val="13ЦСт"/>
      <sheetName val="15Вед"/>
      <sheetName val="Лист1"/>
    </sheetNames>
    <sheetDataSet>
      <sheetData sheetId="4">
        <row r="771">
          <cell r="H771">
            <v>20</v>
          </cell>
        </row>
        <row r="795">
          <cell r="H795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view="pageBreakPreview" zoomScaleSheetLayoutView="100" zoomScalePageLayoutView="0" workbookViewId="0" topLeftCell="A4">
      <selection activeCell="D17" sqref="D17"/>
    </sheetView>
  </sheetViews>
  <sheetFormatPr defaultColWidth="9.140625" defaultRowHeight="15"/>
  <cols>
    <col min="1" max="1" width="27.140625" style="193" customWidth="1"/>
    <col min="2" max="2" width="58.140625" style="0" customWidth="1"/>
    <col min="3" max="3" width="12.7109375" style="190" customWidth="1"/>
    <col min="4" max="5" width="12.7109375" style="193" customWidth="1"/>
  </cols>
  <sheetData>
    <row r="1" spans="1:11" ht="15">
      <c r="A1" s="204" t="s">
        <v>477</v>
      </c>
      <c r="B1" s="204"/>
      <c r="C1" s="204"/>
      <c r="D1" s="204"/>
      <c r="E1" s="204"/>
      <c r="F1" s="13"/>
      <c r="G1" s="13"/>
      <c r="H1" s="13"/>
      <c r="I1" s="13"/>
      <c r="J1" s="13"/>
      <c r="K1" s="1"/>
    </row>
    <row r="2" spans="1:12" ht="27" customHeight="1">
      <c r="A2" s="205" t="s">
        <v>559</v>
      </c>
      <c r="B2" s="205"/>
      <c r="C2" s="205"/>
      <c r="D2" s="205"/>
      <c r="E2" s="205"/>
      <c r="F2" s="158"/>
      <c r="G2" s="158"/>
      <c r="H2" s="158"/>
      <c r="I2" s="158"/>
      <c r="J2" s="158"/>
      <c r="K2" s="158"/>
      <c r="L2" s="158"/>
    </row>
    <row r="3" spans="1:5" ht="13.5" customHeight="1">
      <c r="A3" s="160"/>
      <c r="B3" s="160"/>
      <c r="C3" s="160"/>
      <c r="D3" s="160"/>
      <c r="E3" s="160"/>
    </row>
    <row r="4" spans="1:5" ht="12.75" customHeight="1">
      <c r="A4" s="206" t="s">
        <v>564</v>
      </c>
      <c r="B4" s="206"/>
      <c r="C4" s="206"/>
      <c r="D4" s="206"/>
      <c r="E4" s="206"/>
    </row>
    <row r="5" spans="1:5" ht="23.25" customHeight="1">
      <c r="A5" s="206"/>
      <c r="B5" s="206"/>
      <c r="C5" s="206"/>
      <c r="D5" s="206"/>
      <c r="E5" s="206"/>
    </row>
    <row r="6" spans="1:5" ht="16.5">
      <c r="A6" s="161"/>
      <c r="B6" s="161"/>
      <c r="C6" s="162"/>
      <c r="D6" s="161"/>
      <c r="E6" s="161"/>
    </row>
    <row r="7" spans="1:5" s="163" customFormat="1" ht="25.5" customHeight="1">
      <c r="A7" s="207" t="s">
        <v>496</v>
      </c>
      <c r="B7" s="207" t="s">
        <v>159</v>
      </c>
      <c r="C7" s="209" t="s">
        <v>497</v>
      </c>
      <c r="D7" s="209" t="s">
        <v>498</v>
      </c>
      <c r="E7" s="209" t="s">
        <v>499</v>
      </c>
    </row>
    <row r="8" spans="1:5" s="164" customFormat="1" ht="15">
      <c r="A8" s="208"/>
      <c r="B8" s="208"/>
      <c r="C8" s="210"/>
      <c r="D8" s="210"/>
      <c r="E8" s="210"/>
    </row>
    <row r="9" spans="1:5" s="19" customFormat="1" ht="12.75">
      <c r="A9" s="165"/>
      <c r="B9" s="166" t="s">
        <v>500</v>
      </c>
      <c r="C9" s="167"/>
      <c r="D9" s="168"/>
      <c r="E9" s="167"/>
    </row>
    <row r="10" spans="1:5" s="20" customFormat="1" ht="15.75" customHeight="1">
      <c r="A10" s="169" t="s">
        <v>501</v>
      </c>
      <c r="B10" s="166" t="s">
        <v>502</v>
      </c>
      <c r="C10" s="167"/>
      <c r="D10" s="168"/>
      <c r="E10" s="167"/>
    </row>
    <row r="11" spans="1:5" s="20" customFormat="1" ht="26.25" customHeight="1">
      <c r="A11" s="170" t="s">
        <v>503</v>
      </c>
      <c r="B11" s="171" t="s">
        <v>504</v>
      </c>
      <c r="C11" s="167"/>
      <c r="D11" s="168"/>
      <c r="E11" s="167"/>
    </row>
    <row r="12" spans="1:5" s="20" customFormat="1" ht="28.5" customHeight="1">
      <c r="A12" s="170" t="s">
        <v>505</v>
      </c>
      <c r="B12" s="171" t="s">
        <v>506</v>
      </c>
      <c r="C12" s="167"/>
      <c r="D12" s="168"/>
      <c r="E12" s="167"/>
    </row>
    <row r="13" spans="1:5" s="20" customFormat="1" ht="39" customHeight="1">
      <c r="A13" s="172" t="s">
        <v>507</v>
      </c>
      <c r="B13" s="171" t="s">
        <v>508</v>
      </c>
      <c r="C13" s="167"/>
      <c r="D13" s="168"/>
      <c r="E13" s="167"/>
    </row>
    <row r="14" spans="1:5" s="20" customFormat="1" ht="26.25" customHeight="1" hidden="1">
      <c r="A14" s="172" t="s">
        <v>509</v>
      </c>
      <c r="B14" s="171" t="s">
        <v>510</v>
      </c>
      <c r="C14" s="167"/>
      <c r="D14" s="168"/>
      <c r="E14" s="167"/>
    </row>
    <row r="15" spans="1:5" s="20" customFormat="1" ht="28.5" customHeight="1" hidden="1">
      <c r="A15" s="172" t="s">
        <v>511</v>
      </c>
      <c r="B15" s="171" t="s">
        <v>510</v>
      </c>
      <c r="C15" s="167"/>
      <c r="D15" s="168"/>
      <c r="E15" s="167"/>
    </row>
    <row r="16" spans="1:5" s="20" customFormat="1" ht="36.75" customHeight="1">
      <c r="A16" s="173" t="s">
        <v>512</v>
      </c>
      <c r="B16" s="174" t="s">
        <v>513</v>
      </c>
      <c r="C16" s="175"/>
      <c r="D16" s="168"/>
      <c r="E16" s="167"/>
    </row>
    <row r="17" spans="1:5" s="20" customFormat="1" ht="18" customHeight="1">
      <c r="A17" s="172" t="s">
        <v>514</v>
      </c>
      <c r="B17" s="171" t="s">
        <v>515</v>
      </c>
      <c r="C17" s="176">
        <f>C18+C19</f>
        <v>4692.5502199999755</v>
      </c>
      <c r="D17" s="176">
        <f>D18+D19</f>
        <v>3519.4951299999957</v>
      </c>
      <c r="E17" s="167">
        <f aca="true" t="shared" si="0" ref="E17:E26">D17/C17*100</f>
        <v>75.00175735998866</v>
      </c>
    </row>
    <row r="18" spans="1:5" s="20" customFormat="1" ht="15.75" customHeight="1">
      <c r="A18" s="170" t="s">
        <v>516</v>
      </c>
      <c r="B18" s="166" t="s">
        <v>517</v>
      </c>
      <c r="C18" s="176">
        <v>-296866.44438</v>
      </c>
      <c r="D18" s="176">
        <v>-284204.64682</v>
      </c>
      <c r="E18" s="167">
        <f t="shared" si="0"/>
        <v>95.73485053642761</v>
      </c>
    </row>
    <row r="19" spans="1:5" s="20" customFormat="1" ht="12.75">
      <c r="A19" s="170" t="s">
        <v>518</v>
      </c>
      <c r="B19" s="166" t="s">
        <v>519</v>
      </c>
      <c r="C19" s="176">
        <v>301558.9946</v>
      </c>
      <c r="D19" s="176">
        <v>287724.14195</v>
      </c>
      <c r="E19" s="167">
        <f t="shared" si="0"/>
        <v>95.4122235125664</v>
      </c>
    </row>
    <row r="20" spans="1:5" s="19" customFormat="1" ht="12.75">
      <c r="A20" s="170" t="s">
        <v>520</v>
      </c>
      <c r="B20" s="166" t="s">
        <v>521</v>
      </c>
      <c r="C20" s="176">
        <v>-296866.44438</v>
      </c>
      <c r="D20" s="176">
        <v>-284204.64682</v>
      </c>
      <c r="E20" s="167">
        <f t="shared" si="0"/>
        <v>95.73485053642761</v>
      </c>
    </row>
    <row r="21" spans="1:5" s="19" customFormat="1" ht="12.75">
      <c r="A21" s="170" t="s">
        <v>522</v>
      </c>
      <c r="B21" s="166" t="s">
        <v>523</v>
      </c>
      <c r="C21" s="176">
        <v>-296866.44438</v>
      </c>
      <c r="D21" s="176">
        <v>-284204.64682</v>
      </c>
      <c r="E21" s="167">
        <f t="shared" si="0"/>
        <v>95.73485053642761</v>
      </c>
    </row>
    <row r="22" spans="1:5" s="19" customFormat="1" ht="25.5">
      <c r="A22" s="170" t="s">
        <v>524</v>
      </c>
      <c r="B22" s="171" t="s">
        <v>525</v>
      </c>
      <c r="C22" s="176">
        <v>-296866.44438</v>
      </c>
      <c r="D22" s="176">
        <v>-284204.64682</v>
      </c>
      <c r="E22" s="167">
        <f t="shared" si="0"/>
        <v>95.73485053642761</v>
      </c>
    </row>
    <row r="23" spans="1:5" s="20" customFormat="1" ht="12.75">
      <c r="A23" s="170" t="s">
        <v>526</v>
      </c>
      <c r="B23" s="166" t="s">
        <v>527</v>
      </c>
      <c r="C23" s="176"/>
      <c r="D23" s="176"/>
      <c r="E23" s="167"/>
    </row>
    <row r="24" spans="1:5" s="19" customFormat="1" ht="12.75">
      <c r="A24" s="170" t="s">
        <v>528</v>
      </c>
      <c r="B24" s="166" t="s">
        <v>529</v>
      </c>
      <c r="C24" s="176">
        <v>301558.9946</v>
      </c>
      <c r="D24" s="176">
        <v>287724.14195</v>
      </c>
      <c r="E24" s="167">
        <f t="shared" si="0"/>
        <v>95.4122235125664</v>
      </c>
    </row>
    <row r="25" spans="1:5" s="20" customFormat="1" ht="18" customHeight="1">
      <c r="A25" s="170" t="s">
        <v>530</v>
      </c>
      <c r="B25" s="166" t="s">
        <v>531</v>
      </c>
      <c r="C25" s="176">
        <v>301558.9946</v>
      </c>
      <c r="D25" s="176">
        <v>287724.14195</v>
      </c>
      <c r="E25" s="167">
        <f t="shared" si="0"/>
        <v>95.4122235125664</v>
      </c>
    </row>
    <row r="26" spans="1:5" s="19" customFormat="1" ht="25.5" customHeight="1">
      <c r="A26" s="170" t="s">
        <v>532</v>
      </c>
      <c r="B26" s="171" t="s">
        <v>533</v>
      </c>
      <c r="C26" s="176">
        <v>301558.9946</v>
      </c>
      <c r="D26" s="176">
        <v>287724.14195</v>
      </c>
      <c r="E26" s="167">
        <f t="shared" si="0"/>
        <v>95.4122235125664</v>
      </c>
    </row>
    <row r="27" spans="1:5" s="181" customFormat="1" ht="20.25" customHeight="1" hidden="1">
      <c r="A27" s="177" t="s">
        <v>534</v>
      </c>
      <c r="B27" s="178" t="s">
        <v>535</v>
      </c>
      <c r="C27" s="179"/>
      <c r="D27" s="180"/>
      <c r="E27" s="180"/>
    </row>
    <row r="28" spans="1:5" s="181" customFormat="1" ht="12.75">
      <c r="A28" s="182"/>
      <c r="B28" s="183"/>
      <c r="C28" s="184"/>
      <c r="D28" s="185"/>
      <c r="E28" s="185"/>
    </row>
    <row r="29" spans="1:5" s="181" customFormat="1" ht="12.75">
      <c r="A29" s="182"/>
      <c r="B29" s="183"/>
      <c r="C29" s="184"/>
      <c r="D29" s="185"/>
      <c r="E29" s="185"/>
    </row>
    <row r="30" spans="1:5" s="181" customFormat="1" ht="12.75">
      <c r="A30" s="182"/>
      <c r="B30" s="183"/>
      <c r="C30" s="184"/>
      <c r="D30" s="185"/>
      <c r="E30" s="185"/>
    </row>
    <row r="31" spans="1:5" s="181" customFormat="1" ht="12.75">
      <c r="A31" s="186"/>
      <c r="C31" s="187"/>
      <c r="D31" s="188"/>
      <c r="E31" s="188"/>
    </row>
    <row r="32" spans="1:5" s="181" customFormat="1" ht="12.75">
      <c r="A32" s="182"/>
      <c r="B32" s="183"/>
      <c r="C32" s="184"/>
      <c r="D32" s="185"/>
      <c r="E32" s="185"/>
    </row>
    <row r="33" spans="1:5" s="181" customFormat="1" ht="12.75">
      <c r="A33" s="182"/>
      <c r="B33" s="183"/>
      <c r="C33" s="184"/>
      <c r="D33" s="185"/>
      <c r="E33" s="185"/>
    </row>
    <row r="34" spans="1:5" ht="15">
      <c r="A34" s="182"/>
      <c r="B34" s="183"/>
      <c r="C34" s="184"/>
      <c r="D34" s="185"/>
      <c r="E34" s="185"/>
    </row>
    <row r="35" spans="1:5" ht="15">
      <c r="A35" s="189"/>
      <c r="D35" s="191"/>
      <c r="E35" s="191"/>
    </row>
    <row r="36" spans="1:5" ht="15">
      <c r="A36" s="189"/>
      <c r="D36" s="191"/>
      <c r="E36" s="191"/>
    </row>
    <row r="37" spans="1:5" ht="15">
      <c r="A37" s="189"/>
      <c r="D37" s="191"/>
      <c r="E37" s="191"/>
    </row>
    <row r="38" spans="1:5" ht="15">
      <c r="A38" s="189"/>
      <c r="D38" s="191"/>
      <c r="E38" s="191"/>
    </row>
    <row r="39" spans="1:5" ht="15">
      <c r="A39" s="189"/>
      <c r="D39" s="191"/>
      <c r="E39" s="191"/>
    </row>
    <row r="40" spans="1:5" ht="15">
      <c r="A40" s="189"/>
      <c r="D40" s="191"/>
      <c r="E40" s="191"/>
    </row>
    <row r="41" spans="1:5" ht="15">
      <c r="A41" s="189"/>
      <c r="D41" s="191"/>
      <c r="E41" s="191"/>
    </row>
    <row r="42" spans="1:5" ht="15">
      <c r="A42" s="189"/>
      <c r="D42" s="191"/>
      <c r="E42" s="191"/>
    </row>
    <row r="43" spans="1:5" ht="15">
      <c r="A43" s="189"/>
      <c r="D43" s="191"/>
      <c r="E43" s="191"/>
    </row>
    <row r="44" spans="1:5" ht="15">
      <c r="A44" s="189"/>
      <c r="D44" s="191"/>
      <c r="E44" s="191"/>
    </row>
    <row r="45" spans="1:5" ht="15">
      <c r="A45" s="189"/>
      <c r="D45" s="191"/>
      <c r="E45" s="191"/>
    </row>
    <row r="46" spans="1:5" ht="15">
      <c r="A46" s="189"/>
      <c r="B46" s="192"/>
      <c r="D46" s="191"/>
      <c r="E46" s="191"/>
    </row>
    <row r="47" spans="1:5" ht="15">
      <c r="A47" s="189"/>
      <c r="B47" s="16"/>
      <c r="D47" s="191"/>
      <c r="E47" s="191"/>
    </row>
    <row r="48" spans="1:5" ht="15">
      <c r="A48" s="189"/>
      <c r="B48" s="192"/>
      <c r="D48" s="191"/>
      <c r="E48" s="191"/>
    </row>
    <row r="49" spans="1:5" ht="15">
      <c r="A49" s="189"/>
      <c r="B49" s="192"/>
      <c r="D49" s="191"/>
      <c r="E49" s="191"/>
    </row>
    <row r="50" spans="1:5" ht="15">
      <c r="A50" s="189"/>
      <c r="B50" s="192"/>
      <c r="D50" s="191"/>
      <c r="E50" s="191"/>
    </row>
    <row r="51" spans="1:5" ht="15">
      <c r="A51" s="189"/>
      <c r="B51" s="192"/>
      <c r="D51" s="191"/>
      <c r="E51" s="191"/>
    </row>
    <row r="52" spans="1:5" ht="15">
      <c r="A52" s="189"/>
      <c r="B52" s="192"/>
      <c r="D52" s="191"/>
      <c r="E52" s="191"/>
    </row>
    <row r="53" spans="1:5" ht="15">
      <c r="A53" s="189"/>
      <c r="B53" s="192"/>
      <c r="D53" s="191"/>
      <c r="E53" s="191"/>
    </row>
    <row r="54" spans="1:5" ht="15">
      <c r="A54" s="189"/>
      <c r="B54" s="16"/>
      <c r="D54" s="191"/>
      <c r="E54" s="191"/>
    </row>
    <row r="55" spans="1:5" ht="15">
      <c r="A55" s="189"/>
      <c r="B55" s="16"/>
      <c r="D55" s="191"/>
      <c r="E55" s="191"/>
    </row>
    <row r="56" spans="1:5" ht="15">
      <c r="A56" s="189"/>
      <c r="B56" s="16"/>
      <c r="D56" s="191"/>
      <c r="E56" s="191"/>
    </row>
    <row r="57" spans="1:5" ht="15">
      <c r="A57" s="189"/>
      <c r="B57" s="16"/>
      <c r="D57" s="191"/>
      <c r="E57" s="191"/>
    </row>
    <row r="58" spans="1:5" ht="15">
      <c r="A58" s="189"/>
      <c r="B58" s="16"/>
      <c r="D58" s="191"/>
      <c r="E58" s="191"/>
    </row>
    <row r="59" spans="1:5" ht="15">
      <c r="A59" s="189"/>
      <c r="B59" s="16"/>
      <c r="D59" s="191"/>
      <c r="E59" s="191"/>
    </row>
    <row r="60" spans="1:5" ht="15">
      <c r="A60" s="189"/>
      <c r="B60" s="16"/>
      <c r="D60" s="191"/>
      <c r="E60" s="191"/>
    </row>
    <row r="61" spans="1:5" ht="15">
      <c r="A61" s="189"/>
      <c r="B61" s="16"/>
      <c r="D61" s="191"/>
      <c r="E61" s="191"/>
    </row>
    <row r="62" spans="2:5" ht="15">
      <c r="B62" s="16"/>
      <c r="D62" s="191"/>
      <c r="E62" s="191"/>
    </row>
    <row r="63" spans="2:5" ht="15">
      <c r="B63" s="16"/>
      <c r="D63" s="191"/>
      <c r="E63" s="191"/>
    </row>
    <row r="64" spans="2:5" ht="15">
      <c r="B64" s="16"/>
      <c r="D64" s="191"/>
      <c r="E64" s="191"/>
    </row>
    <row r="65" spans="2:5" ht="15">
      <c r="B65" s="16"/>
      <c r="D65" s="191"/>
      <c r="E65" s="191"/>
    </row>
    <row r="66" spans="2:5" ht="15">
      <c r="B66" s="16"/>
      <c r="D66" s="191"/>
      <c r="E66" s="191"/>
    </row>
    <row r="67" spans="2:5" ht="15">
      <c r="B67" s="16"/>
      <c r="D67" s="191"/>
      <c r="E67" s="191"/>
    </row>
    <row r="68" spans="2:5" ht="15">
      <c r="B68" s="16"/>
      <c r="D68" s="191"/>
      <c r="E68" s="191"/>
    </row>
    <row r="69" spans="2:5" ht="15">
      <c r="B69" s="16"/>
      <c r="D69" s="191"/>
      <c r="E69" s="191"/>
    </row>
    <row r="70" spans="2:5" ht="15">
      <c r="B70" s="16"/>
      <c r="D70" s="191"/>
      <c r="E70" s="191"/>
    </row>
    <row r="71" spans="2:5" ht="15">
      <c r="B71" s="16"/>
      <c r="D71" s="191"/>
      <c r="E71" s="191"/>
    </row>
    <row r="72" spans="2:5" ht="15">
      <c r="B72" s="16"/>
      <c r="D72" s="191"/>
      <c r="E72" s="191"/>
    </row>
    <row r="73" spans="2:5" ht="15">
      <c r="B73" s="16"/>
      <c r="D73" s="191"/>
      <c r="E73" s="191"/>
    </row>
    <row r="74" spans="2:5" ht="15">
      <c r="B74" s="16"/>
      <c r="D74" s="191"/>
      <c r="E74" s="191"/>
    </row>
    <row r="75" spans="2:5" ht="15">
      <c r="B75" s="16"/>
      <c r="D75" s="191"/>
      <c r="E75" s="191"/>
    </row>
    <row r="76" spans="2:5" ht="15">
      <c r="B76" s="16"/>
      <c r="D76" s="191"/>
      <c r="E76" s="191"/>
    </row>
    <row r="77" spans="2:5" ht="15">
      <c r="B77" s="16"/>
      <c r="D77" s="191"/>
      <c r="E77" s="191"/>
    </row>
    <row r="78" spans="2:5" ht="15">
      <c r="B78" s="16"/>
      <c r="D78" s="191"/>
      <c r="E78" s="191"/>
    </row>
    <row r="79" spans="2:5" ht="15">
      <c r="B79" s="16"/>
      <c r="D79" s="191"/>
      <c r="E79" s="191"/>
    </row>
    <row r="80" spans="2:5" ht="15">
      <c r="B80" s="16"/>
      <c r="D80" s="191"/>
      <c r="E80" s="191"/>
    </row>
    <row r="81" spans="2:5" ht="15">
      <c r="B81" s="16"/>
      <c r="D81" s="191"/>
      <c r="E81" s="191"/>
    </row>
  </sheetData>
  <sheetProtection/>
  <mergeCells count="8">
    <mergeCell ref="A1:E1"/>
    <mergeCell ref="A2:E2"/>
    <mergeCell ref="A4:E5"/>
    <mergeCell ref="A7:A8"/>
    <mergeCell ref="B7:B8"/>
    <mergeCell ref="C7:C8"/>
    <mergeCell ref="D7:D8"/>
    <mergeCell ref="E7:E8"/>
  </mergeCells>
  <printOptions/>
  <pageMargins left="0.5905511811023623" right="0.1968503937007874" top="0.5905511811023623" bottom="0.1968503937007874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3">
      <selection activeCell="D8" sqref="D8"/>
    </sheetView>
  </sheetViews>
  <sheetFormatPr defaultColWidth="9.140625" defaultRowHeight="15"/>
  <cols>
    <col min="1" max="1" width="22.57421875" style="36" customWidth="1"/>
    <col min="2" max="2" width="68.7109375" style="32" customWidth="1"/>
    <col min="3" max="3" width="16.7109375" style="153" customWidth="1"/>
    <col min="4" max="4" width="16.7109375" style="48" customWidth="1"/>
    <col min="5" max="5" width="12.7109375" style="48" customWidth="1"/>
    <col min="6" max="16384" width="9.140625" style="20" customWidth="1"/>
  </cols>
  <sheetData>
    <row r="1" spans="1:10" ht="15">
      <c r="A1" s="204" t="s">
        <v>476</v>
      </c>
      <c r="B1" s="204"/>
      <c r="C1" s="204"/>
      <c r="D1" s="204"/>
      <c r="E1" s="204"/>
      <c r="F1" s="13"/>
      <c r="G1" s="13"/>
      <c r="H1" s="13"/>
      <c r="I1" s="13"/>
      <c r="J1" s="14"/>
    </row>
    <row r="2" spans="1:12" ht="27" customHeight="1">
      <c r="A2" s="205" t="s">
        <v>559</v>
      </c>
      <c r="B2" s="205"/>
      <c r="C2" s="205"/>
      <c r="D2" s="205"/>
      <c r="E2" s="205"/>
      <c r="F2" s="158"/>
      <c r="G2" s="158"/>
      <c r="H2" s="158"/>
      <c r="I2" s="158"/>
      <c r="J2" s="158"/>
      <c r="K2" s="158"/>
      <c r="L2" s="158"/>
    </row>
    <row r="3" spans="1:5" ht="12.75" customHeight="1">
      <c r="A3" s="211" t="s">
        <v>563</v>
      </c>
      <c r="B3" s="211"/>
      <c r="C3" s="211"/>
      <c r="D3" s="211"/>
      <c r="E3" s="211"/>
    </row>
    <row r="4" spans="1:5" ht="8.25" customHeight="1">
      <c r="A4" s="211"/>
      <c r="B4" s="211"/>
      <c r="C4" s="211"/>
      <c r="D4" s="211"/>
      <c r="E4" s="211"/>
    </row>
    <row r="5" spans="1:5" ht="16.5">
      <c r="A5" s="21"/>
      <c r="B5" s="22"/>
      <c r="C5" s="150"/>
      <c r="D5" s="45"/>
      <c r="E5" s="45"/>
    </row>
    <row r="6" spans="1:5" s="55" customFormat="1" ht="28.5">
      <c r="A6" s="3" t="s">
        <v>161</v>
      </c>
      <c r="B6" s="3" t="s">
        <v>159</v>
      </c>
      <c r="C6" s="151" t="s">
        <v>272</v>
      </c>
      <c r="D6" s="54" t="s">
        <v>273</v>
      </c>
      <c r="E6" s="54" t="s">
        <v>274</v>
      </c>
    </row>
    <row r="7" spans="1:5" s="19" customFormat="1" ht="15.75">
      <c r="A7" s="23"/>
      <c r="B7" s="24" t="s">
        <v>160</v>
      </c>
      <c r="C7" s="46">
        <f>C8+C9</f>
        <v>296866.44438</v>
      </c>
      <c r="D7" s="46">
        <f>D8+D9</f>
        <v>284204.64682</v>
      </c>
      <c r="E7" s="59">
        <f>D7/C7*100</f>
        <v>95.73485053642761</v>
      </c>
    </row>
    <row r="8" spans="1:5" s="19" customFormat="1" ht="15.75">
      <c r="A8" s="23" t="s">
        <v>162</v>
      </c>
      <c r="B8" s="24" t="s">
        <v>163</v>
      </c>
      <c r="C8" s="46">
        <v>87284</v>
      </c>
      <c r="D8" s="46">
        <v>88138.34517</v>
      </c>
      <c r="E8" s="59">
        <f aca="true" t="shared" si="0" ref="E8:E62">D8/C8*100</f>
        <v>100.97881074423721</v>
      </c>
    </row>
    <row r="9" spans="1:5" ht="15" customHeight="1">
      <c r="A9" s="25" t="s">
        <v>164</v>
      </c>
      <c r="B9" s="24" t="s">
        <v>165</v>
      </c>
      <c r="C9" s="46">
        <f>C10</f>
        <v>209582.44438</v>
      </c>
      <c r="D9" s="46">
        <v>196066.30165</v>
      </c>
      <c r="E9" s="59">
        <f t="shared" si="0"/>
        <v>93.5509184607593</v>
      </c>
    </row>
    <row r="10" spans="1:5" ht="31.5">
      <c r="A10" s="26" t="s">
        <v>166</v>
      </c>
      <c r="B10" s="27" t="s">
        <v>167</v>
      </c>
      <c r="C10" s="46">
        <f>C11+C14+C33+C55</f>
        <v>209582.44438</v>
      </c>
      <c r="D10" s="46">
        <f>D11+D14+D33+D55</f>
        <v>195882.30165</v>
      </c>
      <c r="E10" s="59">
        <f t="shared" si="0"/>
        <v>93.46312484782368</v>
      </c>
    </row>
    <row r="11" spans="1:5" ht="31.5">
      <c r="A11" s="28" t="s">
        <v>168</v>
      </c>
      <c r="B11" s="29" t="s">
        <v>169</v>
      </c>
      <c r="C11" s="46">
        <f>C12+C13</f>
        <v>41264.9</v>
      </c>
      <c r="D11" s="46">
        <f>D12+D13</f>
        <v>41264.9</v>
      </c>
      <c r="E11" s="59">
        <f t="shared" si="0"/>
        <v>100</v>
      </c>
    </row>
    <row r="12" spans="1:5" ht="31.5">
      <c r="A12" s="30" t="s">
        <v>170</v>
      </c>
      <c r="B12" s="27" t="s">
        <v>171</v>
      </c>
      <c r="C12" s="47">
        <v>32918</v>
      </c>
      <c r="D12" s="47">
        <v>32918</v>
      </c>
      <c r="E12" s="60">
        <f t="shared" si="0"/>
        <v>100</v>
      </c>
    </row>
    <row r="13" spans="1:5" ht="31.5">
      <c r="A13" s="30" t="s">
        <v>172</v>
      </c>
      <c r="B13" s="27" t="s">
        <v>173</v>
      </c>
      <c r="C13" s="47">
        <v>8346.9</v>
      </c>
      <c r="D13" s="47">
        <v>8346.9</v>
      </c>
      <c r="E13" s="60">
        <f t="shared" si="0"/>
        <v>100</v>
      </c>
    </row>
    <row r="14" spans="1:5" ht="31.5">
      <c r="A14" s="28" t="s">
        <v>174</v>
      </c>
      <c r="B14" s="29" t="s">
        <v>175</v>
      </c>
      <c r="C14" s="46">
        <f>C15+C21+C20+C19</f>
        <v>24419.90138</v>
      </c>
      <c r="D14" s="46">
        <f>D15+D21+D19+D20</f>
        <v>11395.87138</v>
      </c>
      <c r="E14" s="59">
        <f t="shared" si="0"/>
        <v>46.666328428882466</v>
      </c>
    </row>
    <row r="15" spans="1:5" ht="31.5" customHeight="1">
      <c r="A15" s="30" t="s">
        <v>478</v>
      </c>
      <c r="B15" s="27" t="s">
        <v>479</v>
      </c>
      <c r="C15" s="47">
        <v>1789.38438</v>
      </c>
      <c r="D15" s="47">
        <v>1789.38438</v>
      </c>
      <c r="E15" s="60">
        <f>D15/C15*100</f>
        <v>100</v>
      </c>
    </row>
    <row r="16" spans="1:5" ht="31.5" customHeight="1" hidden="1">
      <c r="A16" s="30" t="s">
        <v>288</v>
      </c>
      <c r="B16" s="27" t="s">
        <v>289</v>
      </c>
      <c r="C16" s="47"/>
      <c r="D16" s="46"/>
      <c r="E16" s="60" t="e">
        <f t="shared" si="0"/>
        <v>#DIV/0!</v>
      </c>
    </row>
    <row r="17" spans="1:5" ht="78.75" hidden="1">
      <c r="A17" s="30" t="s">
        <v>257</v>
      </c>
      <c r="B17" s="27" t="s">
        <v>256</v>
      </c>
      <c r="C17" s="47"/>
      <c r="D17" s="47"/>
      <c r="E17" s="60" t="e">
        <f t="shared" si="0"/>
        <v>#DIV/0!</v>
      </c>
    </row>
    <row r="18" spans="1:5" ht="47.25" hidden="1">
      <c r="A18" s="30" t="s">
        <v>258</v>
      </c>
      <c r="B18" s="27" t="s">
        <v>255</v>
      </c>
      <c r="C18" s="47"/>
      <c r="D18" s="47"/>
      <c r="E18" s="60" t="e">
        <f t="shared" si="0"/>
        <v>#DIV/0!</v>
      </c>
    </row>
    <row r="19" spans="1:5" ht="31.5" customHeight="1">
      <c r="A19" s="30" t="s">
        <v>548</v>
      </c>
      <c r="B19" s="27" t="s">
        <v>549</v>
      </c>
      <c r="C19" s="47">
        <v>1176.8</v>
      </c>
      <c r="D19" s="47">
        <v>1176.8</v>
      </c>
      <c r="E19" s="60">
        <f t="shared" si="0"/>
        <v>100</v>
      </c>
    </row>
    <row r="20" spans="1:5" ht="18.75" customHeight="1">
      <c r="A20" s="30" t="s">
        <v>287</v>
      </c>
      <c r="B20" s="27" t="s">
        <v>186</v>
      </c>
      <c r="C20" s="47">
        <v>17106.8</v>
      </c>
      <c r="D20" s="47">
        <v>4082.85</v>
      </c>
      <c r="E20" s="59">
        <f>D20/C20*100</f>
        <v>23.866824888348493</v>
      </c>
    </row>
    <row r="21" spans="1:5" ht="24" customHeight="1">
      <c r="A21" s="30" t="s">
        <v>176</v>
      </c>
      <c r="B21" s="27" t="s">
        <v>278</v>
      </c>
      <c r="C21" s="47">
        <v>4346.917</v>
      </c>
      <c r="D21" s="47">
        <v>4346.837</v>
      </c>
      <c r="E21" s="60">
        <f t="shared" si="0"/>
        <v>99.99815961519394</v>
      </c>
    </row>
    <row r="22" spans="1:5" ht="31.5" hidden="1">
      <c r="A22" s="30" t="s">
        <v>177</v>
      </c>
      <c r="B22" s="27" t="s">
        <v>178</v>
      </c>
      <c r="C22" s="47"/>
      <c r="D22" s="47"/>
      <c r="E22" s="59" t="e">
        <f t="shared" si="0"/>
        <v>#DIV/0!</v>
      </c>
    </row>
    <row r="23" spans="1:5" ht="33.75" customHeight="1" hidden="1">
      <c r="A23" s="30" t="s">
        <v>176</v>
      </c>
      <c r="B23" s="27" t="s">
        <v>179</v>
      </c>
      <c r="C23" s="47"/>
      <c r="D23" s="47"/>
      <c r="E23" s="59" t="e">
        <f t="shared" si="0"/>
        <v>#DIV/0!</v>
      </c>
    </row>
    <row r="24" spans="1:5" ht="31.5" hidden="1">
      <c r="A24" s="30" t="s">
        <v>260</v>
      </c>
      <c r="B24" s="27" t="s">
        <v>180</v>
      </c>
      <c r="C24" s="47"/>
      <c r="D24" s="47"/>
      <c r="E24" s="59" t="e">
        <f t="shared" si="0"/>
        <v>#DIV/0!</v>
      </c>
    </row>
    <row r="25" spans="1:5" ht="31.5" hidden="1">
      <c r="A25" s="30" t="s">
        <v>261</v>
      </c>
      <c r="B25" s="27" t="s">
        <v>181</v>
      </c>
      <c r="C25" s="47"/>
      <c r="D25" s="47"/>
      <c r="E25" s="59" t="e">
        <f t="shared" si="0"/>
        <v>#DIV/0!</v>
      </c>
    </row>
    <row r="26" spans="1:5" ht="31.5" hidden="1">
      <c r="A26" s="30" t="s">
        <v>262</v>
      </c>
      <c r="B26" s="27" t="s">
        <v>182</v>
      </c>
      <c r="C26" s="47"/>
      <c r="D26" s="47"/>
      <c r="E26" s="59" t="e">
        <f t="shared" si="0"/>
        <v>#DIV/0!</v>
      </c>
    </row>
    <row r="27" spans="1:5" ht="47.25" hidden="1">
      <c r="A27" s="30" t="s">
        <v>263</v>
      </c>
      <c r="B27" s="27" t="s">
        <v>183</v>
      </c>
      <c r="C27" s="47"/>
      <c r="D27" s="47"/>
      <c r="E27" s="59" t="e">
        <f t="shared" si="0"/>
        <v>#DIV/0!</v>
      </c>
    </row>
    <row r="28" spans="1:5" ht="47.25" hidden="1">
      <c r="A28" s="30" t="s">
        <v>264</v>
      </c>
      <c r="B28" s="27" t="s">
        <v>183</v>
      </c>
      <c r="C28" s="47"/>
      <c r="D28" s="47"/>
      <c r="E28" s="59" t="e">
        <f t="shared" si="0"/>
        <v>#DIV/0!</v>
      </c>
    </row>
    <row r="29" spans="1:5" ht="31.5" hidden="1">
      <c r="A29" s="30" t="s">
        <v>265</v>
      </c>
      <c r="B29" s="27" t="s">
        <v>185</v>
      </c>
      <c r="C29" s="47"/>
      <c r="D29" s="47"/>
      <c r="E29" s="59" t="e">
        <f t="shared" si="0"/>
        <v>#DIV/0!</v>
      </c>
    </row>
    <row r="30" spans="1:5" ht="31.5" hidden="1">
      <c r="A30" s="30" t="s">
        <v>266</v>
      </c>
      <c r="B30" s="27"/>
      <c r="C30" s="47"/>
      <c r="D30" s="47"/>
      <c r="E30" s="59" t="e">
        <f t="shared" si="0"/>
        <v>#DIV/0!</v>
      </c>
    </row>
    <row r="31" spans="1:5" ht="31.5" hidden="1">
      <c r="A31" s="30" t="s">
        <v>176</v>
      </c>
      <c r="B31" s="27" t="s">
        <v>259</v>
      </c>
      <c r="C31" s="47"/>
      <c r="D31" s="47"/>
      <c r="E31" s="59" t="e">
        <f t="shared" si="0"/>
        <v>#DIV/0!</v>
      </c>
    </row>
    <row r="32" spans="1:5" ht="31.5" hidden="1">
      <c r="A32" s="30" t="s">
        <v>184</v>
      </c>
      <c r="B32" s="27" t="s">
        <v>187</v>
      </c>
      <c r="C32" s="47"/>
      <c r="D32" s="47"/>
      <c r="E32" s="59" t="e">
        <f t="shared" si="0"/>
        <v>#DIV/0!</v>
      </c>
    </row>
    <row r="33" spans="1:5" ht="31.5">
      <c r="A33" s="28" t="s">
        <v>188</v>
      </c>
      <c r="B33" s="29" t="s">
        <v>189</v>
      </c>
      <c r="C33" s="46">
        <f>C34+C35+C36+C37+C38+C39+C40+C41+C46+C45</f>
        <v>140242.562</v>
      </c>
      <c r="D33" s="46">
        <f>D34+D35+D36+D37+D38+D39+D40+D41+D46+D45</f>
        <v>139723.71817</v>
      </c>
      <c r="E33" s="59">
        <f t="shared" si="0"/>
        <v>99.63003825472042</v>
      </c>
    </row>
    <row r="34" spans="1:5" ht="47.25">
      <c r="A34" s="30" t="s">
        <v>555</v>
      </c>
      <c r="B34" s="27" t="s">
        <v>190</v>
      </c>
      <c r="C34" s="47">
        <v>633.5</v>
      </c>
      <c r="D34" s="47">
        <v>633.5</v>
      </c>
      <c r="E34" s="60">
        <f t="shared" si="0"/>
        <v>100</v>
      </c>
    </row>
    <row r="35" spans="1:5" ht="47.25">
      <c r="A35" s="30" t="s">
        <v>191</v>
      </c>
      <c r="B35" s="27" t="s">
        <v>192</v>
      </c>
      <c r="C35" s="47">
        <v>164.7165</v>
      </c>
      <c r="D35" s="47">
        <v>151.0671</v>
      </c>
      <c r="E35" s="60">
        <f t="shared" si="0"/>
        <v>91.71339847556257</v>
      </c>
    </row>
    <row r="36" spans="1:5" ht="31.5">
      <c r="A36" s="30" t="s">
        <v>193</v>
      </c>
      <c r="B36" s="27" t="s">
        <v>194</v>
      </c>
      <c r="C36" s="47">
        <v>2361.47653</v>
      </c>
      <c r="D36" s="47">
        <v>2360.79451</v>
      </c>
      <c r="E36" s="60">
        <f t="shared" si="0"/>
        <v>99.97111891685836</v>
      </c>
    </row>
    <row r="37" spans="1:5" ht="31.5">
      <c r="A37" s="30" t="s">
        <v>195</v>
      </c>
      <c r="B37" s="27" t="s">
        <v>196</v>
      </c>
      <c r="C37" s="47">
        <v>5931.8</v>
      </c>
      <c r="D37" s="47">
        <v>5931.8</v>
      </c>
      <c r="E37" s="60">
        <f t="shared" si="0"/>
        <v>100</v>
      </c>
    </row>
    <row r="38" spans="1:5" ht="47.25">
      <c r="A38" s="30" t="s">
        <v>291</v>
      </c>
      <c r="B38" s="27" t="s">
        <v>292</v>
      </c>
      <c r="C38" s="47">
        <v>6605.04997</v>
      </c>
      <c r="D38" s="47">
        <v>6605.04877</v>
      </c>
      <c r="E38" s="60">
        <f>D38/C38*100</f>
        <v>99.99998183208295</v>
      </c>
    </row>
    <row r="39" spans="1:5" ht="78.75">
      <c r="A39" s="30" t="s">
        <v>198</v>
      </c>
      <c r="B39" s="27" t="s">
        <v>290</v>
      </c>
      <c r="C39" s="47">
        <v>1097.9</v>
      </c>
      <c r="D39" s="47">
        <v>1097.09649</v>
      </c>
      <c r="E39" s="60">
        <f>D39/C39*100</f>
        <v>99.92681391747881</v>
      </c>
    </row>
    <row r="40" spans="1:5" ht="94.5">
      <c r="A40" s="30" t="s">
        <v>253</v>
      </c>
      <c r="B40" s="27" t="s">
        <v>480</v>
      </c>
      <c r="C40" s="47">
        <v>3104.028</v>
      </c>
      <c r="D40" s="47">
        <v>3104.028</v>
      </c>
      <c r="E40" s="60">
        <f>D40/C40*100</f>
        <v>100</v>
      </c>
    </row>
    <row r="41" spans="1:5" ht="64.5" customHeight="1">
      <c r="A41" s="30" t="s">
        <v>277</v>
      </c>
      <c r="B41" s="27" t="s">
        <v>197</v>
      </c>
      <c r="C41" s="47">
        <v>10082</v>
      </c>
      <c r="D41" s="47">
        <v>10078.453</v>
      </c>
      <c r="E41" s="60">
        <f t="shared" si="0"/>
        <v>99.96481848839515</v>
      </c>
    </row>
    <row r="42" spans="1:5" s="19" customFormat="1" ht="94.5" hidden="1">
      <c r="A42" s="30" t="s">
        <v>253</v>
      </c>
      <c r="B42" s="50" t="s">
        <v>254</v>
      </c>
      <c r="C42" s="47"/>
      <c r="D42" s="47">
        <v>10062.72</v>
      </c>
      <c r="E42" s="60" t="e">
        <f t="shared" si="0"/>
        <v>#DIV/0!</v>
      </c>
    </row>
    <row r="43" spans="1:5" s="19" customFormat="1" ht="78.75" hidden="1">
      <c r="A43" s="30" t="s">
        <v>198</v>
      </c>
      <c r="B43" s="27" t="s">
        <v>199</v>
      </c>
      <c r="C43" s="47"/>
      <c r="D43" s="47"/>
      <c r="E43" s="60" t="e">
        <f t="shared" si="0"/>
        <v>#DIV/0!</v>
      </c>
    </row>
    <row r="44" spans="1:5" ht="48" customHeight="1" hidden="1">
      <c r="A44" s="30" t="s">
        <v>200</v>
      </c>
      <c r="B44" s="27" t="s">
        <v>201</v>
      </c>
      <c r="C44" s="47"/>
      <c r="D44" s="47"/>
      <c r="E44" s="60" t="e">
        <f t="shared" si="0"/>
        <v>#DIV/0!</v>
      </c>
    </row>
    <row r="45" spans="1:5" ht="34.5" customHeight="1">
      <c r="A45" s="30" t="s">
        <v>492</v>
      </c>
      <c r="B45" s="27" t="s">
        <v>493</v>
      </c>
      <c r="C45" s="47">
        <v>645</v>
      </c>
      <c r="D45" s="47">
        <v>194.88</v>
      </c>
      <c r="E45" s="60">
        <f>D45/C45*100</f>
        <v>30.21395348837209</v>
      </c>
    </row>
    <row r="46" spans="1:5" ht="18" customHeight="1">
      <c r="A46" s="30" t="s">
        <v>200</v>
      </c>
      <c r="B46" s="27" t="s">
        <v>202</v>
      </c>
      <c r="C46" s="47">
        <v>109617.091</v>
      </c>
      <c r="D46" s="47">
        <v>109567.0503</v>
      </c>
      <c r="E46" s="60">
        <f t="shared" si="0"/>
        <v>99.95434954572914</v>
      </c>
    </row>
    <row r="47" spans="1:5" ht="15.75" hidden="1">
      <c r="A47" s="30"/>
      <c r="B47" s="27"/>
      <c r="C47" s="47"/>
      <c r="D47" s="47"/>
      <c r="E47" s="59" t="e">
        <f t="shared" si="0"/>
        <v>#DIV/0!</v>
      </c>
    </row>
    <row r="48" spans="1:5" ht="47.25" hidden="1">
      <c r="A48" s="30" t="s">
        <v>200</v>
      </c>
      <c r="B48" s="27" t="s">
        <v>203</v>
      </c>
      <c r="C48" s="47"/>
      <c r="D48" s="47"/>
      <c r="E48" s="59" t="e">
        <f t="shared" si="0"/>
        <v>#DIV/0!</v>
      </c>
    </row>
    <row r="49" spans="1:5" ht="78.75" hidden="1">
      <c r="A49" s="30" t="s">
        <v>200</v>
      </c>
      <c r="B49" s="27" t="s">
        <v>204</v>
      </c>
      <c r="C49" s="47"/>
      <c r="D49" s="47"/>
      <c r="E49" s="59" t="e">
        <f t="shared" si="0"/>
        <v>#DIV/0!</v>
      </c>
    </row>
    <row r="50" spans="1:5" ht="81" customHeight="1" hidden="1">
      <c r="A50" s="30" t="s">
        <v>195</v>
      </c>
      <c r="B50" s="27" t="s">
        <v>205</v>
      </c>
      <c r="C50" s="47"/>
      <c r="D50" s="47"/>
      <c r="E50" s="59" t="e">
        <f t="shared" si="0"/>
        <v>#DIV/0!</v>
      </c>
    </row>
    <row r="51" spans="1:5" ht="78.75" hidden="1">
      <c r="A51" s="30" t="s">
        <v>200</v>
      </c>
      <c r="B51" s="27" t="s">
        <v>206</v>
      </c>
      <c r="C51" s="47"/>
      <c r="D51" s="47"/>
      <c r="E51" s="59" t="e">
        <f t="shared" si="0"/>
        <v>#DIV/0!</v>
      </c>
    </row>
    <row r="52" spans="1:5" ht="63" hidden="1">
      <c r="A52" s="30" t="s">
        <v>207</v>
      </c>
      <c r="B52" s="27" t="s">
        <v>208</v>
      </c>
      <c r="C52" s="47"/>
      <c r="D52" s="47"/>
      <c r="E52" s="59" t="e">
        <f t="shared" si="0"/>
        <v>#DIV/0!</v>
      </c>
    </row>
    <row r="53" spans="1:5" ht="63" hidden="1">
      <c r="A53" s="30" t="s">
        <v>209</v>
      </c>
      <c r="B53" s="27" t="s">
        <v>210</v>
      </c>
      <c r="C53" s="47"/>
      <c r="D53" s="47"/>
      <c r="E53" s="59" t="e">
        <f t="shared" si="0"/>
        <v>#DIV/0!</v>
      </c>
    </row>
    <row r="54" spans="1:5" ht="15.75" hidden="1">
      <c r="A54" s="30"/>
      <c r="B54" s="27"/>
      <c r="C54" s="47"/>
      <c r="D54" s="47"/>
      <c r="E54" s="59" t="e">
        <f t="shared" si="0"/>
        <v>#DIV/0!</v>
      </c>
    </row>
    <row r="55" spans="1:5" ht="21.75" customHeight="1">
      <c r="A55" s="28" t="s">
        <v>211</v>
      </c>
      <c r="B55" s="29" t="s">
        <v>38</v>
      </c>
      <c r="C55" s="46">
        <f>C57+C62+C60+C61+C58+C59</f>
        <v>3655.081</v>
      </c>
      <c r="D55" s="46">
        <f>D57+D58+D59+D60+D61+D62</f>
        <v>3497.8121</v>
      </c>
      <c r="E55" s="59">
        <f t="shared" si="0"/>
        <v>95.69725267374376</v>
      </c>
    </row>
    <row r="56" spans="1:5" ht="31.5" hidden="1">
      <c r="A56" s="30" t="s">
        <v>212</v>
      </c>
      <c r="B56" s="27" t="s">
        <v>213</v>
      </c>
      <c r="C56" s="47"/>
      <c r="D56" s="47"/>
      <c r="E56" s="59" t="e">
        <f t="shared" si="0"/>
        <v>#DIV/0!</v>
      </c>
    </row>
    <row r="57" spans="1:5" ht="64.5" customHeight="1">
      <c r="A57" s="30" t="s">
        <v>214</v>
      </c>
      <c r="B57" s="27" t="s">
        <v>215</v>
      </c>
      <c r="C57" s="47">
        <v>1391.2</v>
      </c>
      <c r="D57" s="47">
        <v>1317.3411</v>
      </c>
      <c r="E57" s="60">
        <f t="shared" si="0"/>
        <v>94.69099338700403</v>
      </c>
    </row>
    <row r="58" spans="1:5" ht="49.5" customHeight="1">
      <c r="A58" s="30" t="s">
        <v>212</v>
      </c>
      <c r="B58" s="27" t="s">
        <v>556</v>
      </c>
      <c r="C58" s="152">
        <v>8.481</v>
      </c>
      <c r="D58" s="47">
        <v>8.481</v>
      </c>
      <c r="E58" s="60">
        <f t="shared" si="0"/>
        <v>100</v>
      </c>
    </row>
    <row r="59" spans="1:5" ht="84.75" customHeight="1">
      <c r="A59" s="30" t="s">
        <v>557</v>
      </c>
      <c r="B59" s="27" t="s">
        <v>558</v>
      </c>
      <c r="C59" s="152">
        <v>33</v>
      </c>
      <c r="D59" s="47">
        <v>33</v>
      </c>
      <c r="E59" s="60">
        <f>D59/C59*100</f>
        <v>100</v>
      </c>
    </row>
    <row r="60" spans="1:5" ht="63">
      <c r="A60" s="30" t="s">
        <v>494</v>
      </c>
      <c r="B60" s="27" t="s">
        <v>495</v>
      </c>
      <c r="C60" s="152">
        <v>100</v>
      </c>
      <c r="D60" s="47">
        <v>100</v>
      </c>
      <c r="E60" s="60">
        <f>D60/C60*100</f>
        <v>100</v>
      </c>
    </row>
    <row r="61" spans="1:5" ht="78.75">
      <c r="A61" s="30" t="s">
        <v>267</v>
      </c>
      <c r="B61" s="27" t="s">
        <v>268</v>
      </c>
      <c r="C61" s="152">
        <v>322.4</v>
      </c>
      <c r="D61" s="47">
        <v>238.99</v>
      </c>
      <c r="E61" s="60">
        <f>D61/C61*100</f>
        <v>74.12841191066998</v>
      </c>
    </row>
    <row r="62" spans="1:5" ht="31.5">
      <c r="A62" s="30" t="s">
        <v>216</v>
      </c>
      <c r="B62" s="27" t="s">
        <v>481</v>
      </c>
      <c r="C62" s="152">
        <v>1800</v>
      </c>
      <c r="D62" s="47">
        <v>1800</v>
      </c>
      <c r="E62" s="60">
        <f t="shared" si="0"/>
        <v>100</v>
      </c>
    </row>
    <row r="63" spans="1:5" s="19" customFormat="1" ht="14.25" customHeight="1" hidden="1">
      <c r="A63" s="30" t="s">
        <v>216</v>
      </c>
      <c r="B63" s="27" t="s">
        <v>217</v>
      </c>
      <c r="C63" s="152"/>
      <c r="D63" s="47"/>
      <c r="E63" s="47"/>
    </row>
    <row r="64" spans="1:5" s="19" customFormat="1" ht="20.25" customHeight="1">
      <c r="A64" s="31"/>
      <c r="B64" s="32"/>
      <c r="C64" s="153"/>
      <c r="D64" s="48"/>
      <c r="E64" s="48"/>
    </row>
    <row r="65" spans="1:5" ht="12.75">
      <c r="A65" s="33"/>
      <c r="B65" s="34"/>
      <c r="C65" s="154"/>
      <c r="D65" s="49"/>
      <c r="E65" s="49"/>
    </row>
    <row r="66" spans="1:5" s="19" customFormat="1" ht="12.75">
      <c r="A66" s="31"/>
      <c r="B66" s="32"/>
      <c r="C66" s="153"/>
      <c r="D66" s="48"/>
      <c r="E66" s="48"/>
    </row>
    <row r="67" spans="1:5" s="19" customFormat="1" ht="12.75">
      <c r="A67" s="31"/>
      <c r="B67" s="32"/>
      <c r="C67" s="153"/>
      <c r="D67" s="48"/>
      <c r="E67" s="48"/>
    </row>
    <row r="68" spans="1:5" s="19" customFormat="1" ht="12.75">
      <c r="A68" s="31"/>
      <c r="B68" s="32"/>
      <c r="C68" s="153"/>
      <c r="D68" s="48"/>
      <c r="E68" s="48"/>
    </row>
    <row r="69" spans="1:5" s="19" customFormat="1" ht="12.75">
      <c r="A69" s="33"/>
      <c r="B69" s="34"/>
      <c r="C69" s="154"/>
      <c r="D69" s="49"/>
      <c r="E69" s="49"/>
    </row>
    <row r="70" spans="1:5" s="19" customFormat="1" ht="12.75">
      <c r="A70" s="31"/>
      <c r="B70" s="32"/>
      <c r="C70" s="153"/>
      <c r="D70" s="48"/>
      <c r="E70" s="48"/>
    </row>
    <row r="71" spans="1:5" s="19" customFormat="1" ht="12.75">
      <c r="A71" s="31"/>
      <c r="B71" s="32"/>
      <c r="C71" s="153"/>
      <c r="D71" s="48"/>
      <c r="E71" s="48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spans="1:2" ht="12.75">
      <c r="A84" s="31"/>
      <c r="B84" s="35"/>
    </row>
    <row r="85" spans="1:2" ht="12.75">
      <c r="A85" s="31"/>
      <c r="B85" s="35"/>
    </row>
    <row r="86" spans="1:2" ht="12.75">
      <c r="A86" s="31"/>
      <c r="B86" s="35"/>
    </row>
    <row r="87" spans="1:2" ht="12.75">
      <c r="A87" s="31"/>
      <c r="B87" s="35"/>
    </row>
    <row r="88" spans="1:2" ht="12.75">
      <c r="A88" s="31"/>
      <c r="B88" s="35"/>
    </row>
    <row r="89" spans="1:2" ht="12.75">
      <c r="A89" s="31"/>
      <c r="B89" s="35"/>
    </row>
    <row r="90" spans="1:2" ht="12.75">
      <c r="A90" s="31"/>
      <c r="B90" s="35"/>
    </row>
    <row r="91" spans="1:2" ht="12.75">
      <c r="A91" s="31"/>
      <c r="B91" s="35"/>
    </row>
    <row r="92" spans="1:2" ht="12.75">
      <c r="A92" s="31"/>
      <c r="B92" s="35"/>
    </row>
    <row r="93" spans="1:2" ht="12.75">
      <c r="A93" s="31"/>
      <c r="B93" s="35"/>
    </row>
    <row r="94" spans="1:2" ht="12.75">
      <c r="A94" s="31"/>
      <c r="B94" s="35"/>
    </row>
    <row r="95" spans="1:2" ht="12.75">
      <c r="A95" s="31"/>
      <c r="B95" s="35"/>
    </row>
    <row r="96" spans="1:2" ht="12.75">
      <c r="A96" s="31"/>
      <c r="B96" s="35"/>
    </row>
    <row r="97" spans="1:2" ht="12.75">
      <c r="A97" s="31"/>
      <c r="B97" s="35"/>
    </row>
    <row r="98" spans="1:2" ht="12.75">
      <c r="A98" s="31"/>
      <c r="B98" s="35"/>
    </row>
    <row r="99" spans="1:2" ht="12.75">
      <c r="A99" s="31"/>
      <c r="B99" s="35"/>
    </row>
    <row r="100" ht="12.75">
      <c r="B100" s="35"/>
    </row>
    <row r="101" ht="12.75">
      <c r="B101" s="35"/>
    </row>
    <row r="102" ht="12.75">
      <c r="B102" s="35"/>
    </row>
    <row r="103" ht="12.75">
      <c r="B103" s="35"/>
    </row>
    <row r="104" ht="12.75">
      <c r="B104" s="35"/>
    </row>
    <row r="105" ht="12.75">
      <c r="B105" s="35"/>
    </row>
    <row r="106" ht="12.75">
      <c r="B106" s="35"/>
    </row>
    <row r="107" ht="12.75">
      <c r="B107" s="35"/>
    </row>
    <row r="108" ht="12.75">
      <c r="B108" s="35"/>
    </row>
    <row r="109" ht="12.75">
      <c r="B109" s="35"/>
    </row>
    <row r="110" ht="12.75">
      <c r="B110" s="35"/>
    </row>
    <row r="111" ht="12.75">
      <c r="B111" s="35"/>
    </row>
    <row r="112" ht="12.75">
      <c r="B112" s="35"/>
    </row>
    <row r="113" ht="12.75">
      <c r="B113" s="35"/>
    </row>
    <row r="114" ht="12.75">
      <c r="B114" s="35"/>
    </row>
    <row r="115" ht="12.75">
      <c r="B115" s="35"/>
    </row>
    <row r="116" ht="12.75">
      <c r="B116" s="35"/>
    </row>
    <row r="117" ht="12.75">
      <c r="B117" s="35"/>
    </row>
    <row r="118" ht="12.75">
      <c r="B118" s="35"/>
    </row>
    <row r="119" ht="12.75">
      <c r="B119" s="35"/>
    </row>
  </sheetData>
  <sheetProtection/>
  <mergeCells count="3">
    <mergeCell ref="A3:E4"/>
    <mergeCell ref="A1:E1"/>
    <mergeCell ref="A2:E2"/>
  </mergeCells>
  <printOptions/>
  <pageMargins left="1.1811023622047245" right="0.1968503937007874" top="0.1968503937007874" bottom="0.1968503937007874" header="0" footer="0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">
      <selection activeCell="A2" sqref="A2:IV2"/>
    </sheetView>
  </sheetViews>
  <sheetFormatPr defaultColWidth="8.28125" defaultRowHeight="15"/>
  <cols>
    <col min="1" max="1" width="75.57421875" style="0" customWidth="1"/>
    <col min="2" max="3" width="8.28125" style="16" customWidth="1"/>
    <col min="4" max="5" width="16.28125" style="1" customWidth="1"/>
    <col min="6" max="6" width="14.421875" style="1" customWidth="1"/>
    <col min="7" max="254" width="9.140625" style="0" customWidth="1"/>
    <col min="255" max="255" width="54.57421875" style="0" customWidth="1"/>
  </cols>
  <sheetData>
    <row r="1" spans="1:10" ht="15">
      <c r="A1" s="204" t="s">
        <v>475</v>
      </c>
      <c r="B1" s="204"/>
      <c r="C1" s="204"/>
      <c r="D1" s="204"/>
      <c r="E1" s="204"/>
      <c r="F1" s="204"/>
      <c r="G1" s="13"/>
      <c r="H1" s="13"/>
      <c r="I1" s="13"/>
      <c r="J1" s="14"/>
    </row>
    <row r="2" spans="1:12" ht="27" customHeight="1">
      <c r="A2" s="205" t="s">
        <v>559</v>
      </c>
      <c r="B2" s="205"/>
      <c r="C2" s="205"/>
      <c r="D2" s="205"/>
      <c r="E2" s="205"/>
      <c r="F2" s="205"/>
      <c r="G2" s="158"/>
      <c r="H2" s="158"/>
      <c r="I2" s="158"/>
      <c r="J2" s="158"/>
      <c r="K2" s="158"/>
      <c r="L2" s="158"/>
    </row>
    <row r="3" spans="1:6" ht="42.75" customHeight="1">
      <c r="A3" s="212" t="s">
        <v>562</v>
      </c>
      <c r="B3" s="212"/>
      <c r="C3" s="212"/>
      <c r="D3" s="212"/>
      <c r="E3" s="212"/>
      <c r="F3" s="212"/>
    </row>
    <row r="4" ht="16.5" customHeight="1">
      <c r="H4" s="12"/>
    </row>
    <row r="5" spans="1:6" s="56" customFormat="1" ht="30" customHeight="1">
      <c r="A5" s="53" t="s">
        <v>0</v>
      </c>
      <c r="B5" s="52" t="s">
        <v>2</v>
      </c>
      <c r="C5" s="52" t="s">
        <v>144</v>
      </c>
      <c r="D5" s="54" t="s">
        <v>272</v>
      </c>
      <c r="E5" s="54" t="s">
        <v>273</v>
      </c>
      <c r="F5" s="54" t="s">
        <v>274</v>
      </c>
    </row>
    <row r="6" spans="1:6" ht="14.25" customHeight="1">
      <c r="A6" s="17" t="s">
        <v>7</v>
      </c>
      <c r="B6" s="5"/>
      <c r="C6" s="5"/>
      <c r="D6" s="6">
        <f>D7+D15+D21+D26+D30+D35+D38+D46+D17</f>
        <v>301558.9946</v>
      </c>
      <c r="E6" s="6">
        <f>E7+E15+E21+E26+E30+E35+E38+E46+E17</f>
        <v>287724.14194999996</v>
      </c>
      <c r="F6" s="57">
        <f>E6/D6*100</f>
        <v>95.41222351256638</v>
      </c>
    </row>
    <row r="7" spans="1:6" ht="15">
      <c r="A7" s="17" t="s">
        <v>12</v>
      </c>
      <c r="B7" s="2" t="s">
        <v>13</v>
      </c>
      <c r="C7" s="2"/>
      <c r="D7" s="6">
        <f>D8+D9+D11+D13+D14</f>
        <v>26251.7</v>
      </c>
      <c r="E7" s="6">
        <f>E8+E9+E11+E13+E14</f>
        <v>25659.02748</v>
      </c>
      <c r="F7" s="57">
        <f aca="true" t="shared" si="0" ref="F7:F49">E7/D7*100</f>
        <v>97.74234613377419</v>
      </c>
    </row>
    <row r="8" spans="1:6" ht="27.75" customHeight="1">
      <c r="A8" s="15" t="s">
        <v>122</v>
      </c>
      <c r="B8" s="5" t="s">
        <v>13</v>
      </c>
      <c r="C8" s="5" t="s">
        <v>123</v>
      </c>
      <c r="D8" s="51">
        <v>1860</v>
      </c>
      <c r="E8" s="51">
        <v>1857.64039</v>
      </c>
      <c r="F8" s="58">
        <f t="shared" si="0"/>
        <v>99.87313924731183</v>
      </c>
    </row>
    <row r="9" spans="1:6" ht="45">
      <c r="A9" s="15" t="s">
        <v>76</v>
      </c>
      <c r="B9" s="5" t="s">
        <v>13</v>
      </c>
      <c r="C9" s="5" t="s">
        <v>77</v>
      </c>
      <c r="D9" s="51">
        <v>16833</v>
      </c>
      <c r="E9" s="51">
        <v>16830.28442</v>
      </c>
      <c r="F9" s="58">
        <f t="shared" si="0"/>
        <v>99.98386752212916</v>
      </c>
    </row>
    <row r="10" spans="1:6" ht="15" hidden="1">
      <c r="A10" s="15" t="s">
        <v>145</v>
      </c>
      <c r="B10" s="5" t="s">
        <v>13</v>
      </c>
      <c r="C10" s="5" t="s">
        <v>146</v>
      </c>
      <c r="D10" s="51"/>
      <c r="E10" s="51"/>
      <c r="F10" s="58" t="e">
        <f t="shared" si="0"/>
        <v>#DIV/0!</v>
      </c>
    </row>
    <row r="11" spans="1:6" ht="30">
      <c r="A11" s="15" t="s">
        <v>14</v>
      </c>
      <c r="B11" s="5" t="s">
        <v>13</v>
      </c>
      <c r="C11" s="5" t="s">
        <v>15</v>
      </c>
      <c r="D11" s="51">
        <v>4776</v>
      </c>
      <c r="E11" s="51">
        <v>4767.38035</v>
      </c>
      <c r="F11" s="58">
        <f t="shared" si="0"/>
        <v>99.81952156616416</v>
      </c>
    </row>
    <row r="12" spans="1:6" ht="15" hidden="1">
      <c r="A12" s="15" t="s">
        <v>147</v>
      </c>
      <c r="B12" s="5" t="s">
        <v>13</v>
      </c>
      <c r="C12" s="5" t="s">
        <v>148</v>
      </c>
      <c r="D12" s="51"/>
      <c r="E12" s="51"/>
      <c r="F12" s="58" t="e">
        <f t="shared" si="0"/>
        <v>#DIV/0!</v>
      </c>
    </row>
    <row r="13" spans="1:6" ht="15">
      <c r="A13" s="15" t="s">
        <v>78</v>
      </c>
      <c r="B13" s="5" t="s">
        <v>13</v>
      </c>
      <c r="C13" s="5" t="s">
        <v>79</v>
      </c>
      <c r="D13" s="51">
        <v>10</v>
      </c>
      <c r="E13" s="51"/>
      <c r="F13" s="58">
        <f t="shared" si="0"/>
        <v>0</v>
      </c>
    </row>
    <row r="14" spans="1:6" ht="15">
      <c r="A14" s="15" t="s">
        <v>44</v>
      </c>
      <c r="B14" s="5" t="s">
        <v>13</v>
      </c>
      <c r="C14" s="5" t="s">
        <v>45</v>
      </c>
      <c r="D14" s="51">
        <v>2772.7</v>
      </c>
      <c r="E14" s="51">
        <v>2203.72232</v>
      </c>
      <c r="F14" s="58">
        <f t="shared" si="0"/>
        <v>79.47929166516391</v>
      </c>
    </row>
    <row r="15" spans="1:6" ht="15">
      <c r="A15" s="17" t="s">
        <v>25</v>
      </c>
      <c r="B15" s="2" t="s">
        <v>26</v>
      </c>
      <c r="C15" s="2"/>
      <c r="D15" s="6">
        <f>D16</f>
        <v>633.5</v>
      </c>
      <c r="E15" s="6">
        <f>E16</f>
        <v>633.5</v>
      </c>
      <c r="F15" s="57">
        <f t="shared" si="0"/>
        <v>100</v>
      </c>
    </row>
    <row r="16" spans="1:6" ht="15">
      <c r="A16" s="15" t="s">
        <v>27</v>
      </c>
      <c r="B16" s="5" t="s">
        <v>26</v>
      </c>
      <c r="C16" s="5" t="s">
        <v>28</v>
      </c>
      <c r="D16" s="51">
        <v>633.5</v>
      </c>
      <c r="E16" s="51">
        <v>633.5</v>
      </c>
      <c r="F16" s="58">
        <f t="shared" si="0"/>
        <v>100</v>
      </c>
    </row>
    <row r="17" spans="1:6" ht="28.5" hidden="1">
      <c r="A17" s="17" t="s">
        <v>149</v>
      </c>
      <c r="B17" s="2" t="s">
        <v>150</v>
      </c>
      <c r="C17" s="2"/>
      <c r="D17" s="6">
        <f>D19</f>
        <v>0</v>
      </c>
      <c r="E17" s="6">
        <f>E19</f>
        <v>0</v>
      </c>
      <c r="F17" s="57" t="e">
        <f t="shared" si="0"/>
        <v>#DIV/0!</v>
      </c>
    </row>
    <row r="18" spans="1:6" ht="15" hidden="1">
      <c r="A18" s="15" t="s">
        <v>151</v>
      </c>
      <c r="B18" s="5" t="s">
        <v>150</v>
      </c>
      <c r="C18" s="5" t="s">
        <v>152</v>
      </c>
      <c r="D18" s="51"/>
      <c r="E18" s="51"/>
      <c r="F18" s="57" t="e">
        <f t="shared" si="0"/>
        <v>#DIV/0!</v>
      </c>
    </row>
    <row r="19" spans="1:6" ht="30" hidden="1">
      <c r="A19" s="15" t="s">
        <v>153</v>
      </c>
      <c r="B19" s="5" t="s">
        <v>150</v>
      </c>
      <c r="C19" s="5" t="s">
        <v>154</v>
      </c>
      <c r="D19" s="51"/>
      <c r="E19" s="51"/>
      <c r="F19" s="58" t="e">
        <f t="shared" si="0"/>
        <v>#DIV/0!</v>
      </c>
    </row>
    <row r="20" spans="1:6" ht="15" hidden="1">
      <c r="A20" s="15" t="s">
        <v>155</v>
      </c>
      <c r="B20" s="5" t="s">
        <v>150</v>
      </c>
      <c r="C20" s="5" t="s">
        <v>156</v>
      </c>
      <c r="D20" s="51"/>
      <c r="E20" s="51"/>
      <c r="F20" s="57" t="e">
        <f t="shared" si="0"/>
        <v>#DIV/0!</v>
      </c>
    </row>
    <row r="21" spans="1:6" ht="15">
      <c r="A21" s="17" t="s">
        <v>85</v>
      </c>
      <c r="B21" s="2" t="s">
        <v>86</v>
      </c>
      <c r="C21" s="2"/>
      <c r="D21" s="6">
        <f>D22+D23+D24+D25</f>
        <v>23072.8</v>
      </c>
      <c r="E21" s="6">
        <f>E22+E23+E24+E25</f>
        <v>10025.7132</v>
      </c>
      <c r="F21" s="57">
        <f t="shared" si="0"/>
        <v>43.45252071703478</v>
      </c>
    </row>
    <row r="22" spans="1:6" ht="15">
      <c r="A22" s="15" t="s">
        <v>87</v>
      </c>
      <c r="B22" s="5" t="s">
        <v>86</v>
      </c>
      <c r="C22" s="5" t="s">
        <v>88</v>
      </c>
      <c r="D22" s="51">
        <v>245</v>
      </c>
      <c r="E22" s="51">
        <v>245</v>
      </c>
      <c r="F22" s="58">
        <f t="shared" si="0"/>
        <v>100</v>
      </c>
    </row>
    <row r="23" spans="1:6" ht="15">
      <c r="A23" s="15" t="s">
        <v>96</v>
      </c>
      <c r="B23" s="5" t="s">
        <v>86</v>
      </c>
      <c r="C23" s="5" t="s">
        <v>97</v>
      </c>
      <c r="D23" s="51">
        <v>2167</v>
      </c>
      <c r="E23" s="51">
        <v>2167</v>
      </c>
      <c r="F23" s="58">
        <f t="shared" si="0"/>
        <v>100</v>
      </c>
    </row>
    <row r="24" spans="1:6" ht="15">
      <c r="A24" s="15" t="s">
        <v>98</v>
      </c>
      <c r="B24" s="5" t="s">
        <v>86</v>
      </c>
      <c r="C24" s="5" t="s">
        <v>99</v>
      </c>
      <c r="D24" s="51">
        <v>20660.8</v>
      </c>
      <c r="E24" s="51">
        <v>7613.7132</v>
      </c>
      <c r="F24" s="58">
        <f t="shared" si="0"/>
        <v>36.85100867342988</v>
      </c>
    </row>
    <row r="25" spans="1:6" ht="15" hidden="1">
      <c r="A25" s="15" t="s">
        <v>104</v>
      </c>
      <c r="B25" s="5" t="s">
        <v>86</v>
      </c>
      <c r="C25" s="5" t="s">
        <v>105</v>
      </c>
      <c r="D25" s="51"/>
      <c r="E25" s="51"/>
      <c r="F25" s="58" t="e">
        <f t="shared" si="0"/>
        <v>#DIV/0!</v>
      </c>
    </row>
    <row r="26" spans="1:6" ht="15">
      <c r="A26" s="17" t="s">
        <v>106</v>
      </c>
      <c r="B26" s="2" t="s">
        <v>107</v>
      </c>
      <c r="C26" s="2"/>
      <c r="D26" s="6">
        <f>D27+D28+D29</f>
        <v>4504.89622</v>
      </c>
      <c r="E26" s="6">
        <f>E27+E28+E29</f>
        <v>4502.97077</v>
      </c>
      <c r="F26" s="57">
        <f t="shared" si="0"/>
        <v>99.95725872681702</v>
      </c>
    </row>
    <row r="27" spans="1:6" ht="15">
      <c r="A27" s="15" t="s">
        <v>108</v>
      </c>
      <c r="B27" s="5" t="s">
        <v>107</v>
      </c>
      <c r="C27" s="5" t="s">
        <v>109</v>
      </c>
      <c r="D27" s="51">
        <v>4122.89622</v>
      </c>
      <c r="E27" s="51">
        <v>4121.9707</v>
      </c>
      <c r="F27" s="58">
        <f t="shared" si="0"/>
        <v>99.97755170272028</v>
      </c>
    </row>
    <row r="28" spans="1:6" ht="15">
      <c r="A28" s="15" t="s">
        <v>112</v>
      </c>
      <c r="B28" s="5" t="s">
        <v>107</v>
      </c>
      <c r="C28" s="5" t="s">
        <v>113</v>
      </c>
      <c r="D28" s="51">
        <v>382</v>
      </c>
      <c r="E28" s="51">
        <v>381.00007</v>
      </c>
      <c r="F28" s="58">
        <f t="shared" si="0"/>
        <v>99.73823821989528</v>
      </c>
    </row>
    <row r="29" spans="1:6" ht="15" hidden="1">
      <c r="A29" s="15" t="s">
        <v>115</v>
      </c>
      <c r="B29" s="5" t="s">
        <v>107</v>
      </c>
      <c r="C29" s="5" t="s">
        <v>157</v>
      </c>
      <c r="D29" s="51"/>
      <c r="E29" s="51"/>
      <c r="F29" s="58" t="e">
        <f t="shared" si="0"/>
        <v>#DIV/0!</v>
      </c>
    </row>
    <row r="30" spans="1:6" ht="15">
      <c r="A30" s="17" t="s">
        <v>46</v>
      </c>
      <c r="B30" s="2" t="s">
        <v>47</v>
      </c>
      <c r="C30" s="2"/>
      <c r="D30" s="6">
        <f>D31+D32+D33+D34</f>
        <v>200849.34391</v>
      </c>
      <c r="E30" s="6">
        <f>E31+E32+E33+E34</f>
        <v>200825.35079</v>
      </c>
      <c r="F30" s="57">
        <f t="shared" si="0"/>
        <v>99.9880541705873</v>
      </c>
    </row>
    <row r="31" spans="1:6" ht="15">
      <c r="A31" s="15" t="s">
        <v>48</v>
      </c>
      <c r="B31" s="5" t="s">
        <v>47</v>
      </c>
      <c r="C31" s="5" t="s">
        <v>49</v>
      </c>
      <c r="D31" s="51">
        <v>45132.187</v>
      </c>
      <c r="E31" s="51">
        <v>45128.24578</v>
      </c>
      <c r="F31" s="58">
        <f t="shared" si="0"/>
        <v>99.991267385292</v>
      </c>
    </row>
    <row r="32" spans="1:6" ht="15">
      <c r="A32" s="15" t="s">
        <v>61</v>
      </c>
      <c r="B32" s="5" t="s">
        <v>47</v>
      </c>
      <c r="C32" s="5" t="s">
        <v>52</v>
      </c>
      <c r="D32" s="51">
        <v>146241.43991</v>
      </c>
      <c r="E32" s="51">
        <v>146227.54069</v>
      </c>
      <c r="F32" s="58">
        <f t="shared" si="0"/>
        <v>99.99049570353755</v>
      </c>
    </row>
    <row r="33" spans="1:6" ht="15">
      <c r="A33" s="15" t="s">
        <v>62</v>
      </c>
      <c r="B33" s="5" t="s">
        <v>47</v>
      </c>
      <c r="C33" s="5" t="s">
        <v>63</v>
      </c>
      <c r="D33" s="51">
        <v>1003.717</v>
      </c>
      <c r="E33" s="51">
        <v>1003.034</v>
      </c>
      <c r="F33" s="58">
        <f t="shared" si="0"/>
        <v>99.93195293095563</v>
      </c>
    </row>
    <row r="34" spans="1:6" ht="15">
      <c r="A34" s="15" t="s">
        <v>64</v>
      </c>
      <c r="B34" s="5" t="s">
        <v>47</v>
      </c>
      <c r="C34" s="5" t="s">
        <v>65</v>
      </c>
      <c r="D34" s="51">
        <v>8472</v>
      </c>
      <c r="E34" s="51">
        <v>8466.53032</v>
      </c>
      <c r="F34" s="58">
        <f t="shared" si="0"/>
        <v>99.93543814919735</v>
      </c>
    </row>
    <row r="35" spans="1:6" ht="15">
      <c r="A35" s="17" t="s">
        <v>132</v>
      </c>
      <c r="B35" s="2" t="s">
        <v>133</v>
      </c>
      <c r="C35" s="2"/>
      <c r="D35" s="6">
        <f>D36+D37</f>
        <v>11483.081</v>
      </c>
      <c r="E35" s="6">
        <f>E36+E37</f>
        <v>11461.564910000001</v>
      </c>
      <c r="F35" s="57">
        <f t="shared" si="0"/>
        <v>99.81262790012542</v>
      </c>
    </row>
    <row r="36" spans="1:6" ht="15">
      <c r="A36" s="15" t="s">
        <v>134</v>
      </c>
      <c r="B36" s="5" t="s">
        <v>133</v>
      </c>
      <c r="C36" s="5" t="s">
        <v>135</v>
      </c>
      <c r="D36" s="51">
        <v>9209.581</v>
      </c>
      <c r="E36" s="51">
        <v>9190.81665</v>
      </c>
      <c r="F36" s="58">
        <f t="shared" si="0"/>
        <v>99.79625185988375</v>
      </c>
    </row>
    <row r="37" spans="1:6" ht="15">
      <c r="A37" s="15" t="s">
        <v>138</v>
      </c>
      <c r="B37" s="5" t="s">
        <v>133</v>
      </c>
      <c r="C37" s="5" t="s">
        <v>139</v>
      </c>
      <c r="D37" s="51">
        <v>2273.5</v>
      </c>
      <c r="E37" s="51">
        <v>2270.74826</v>
      </c>
      <c r="F37" s="58">
        <f t="shared" si="0"/>
        <v>99.8789645920387</v>
      </c>
    </row>
    <row r="38" spans="1:6" ht="15">
      <c r="A38" s="17" t="s">
        <v>68</v>
      </c>
      <c r="B38" s="2">
        <v>1000</v>
      </c>
      <c r="C38" s="2"/>
      <c r="D38" s="6">
        <f>D39+D41+D42+D43</f>
        <v>26608.87347</v>
      </c>
      <c r="E38" s="6">
        <f>E39+E41+E42+E43</f>
        <v>26539.054109999997</v>
      </c>
      <c r="F38" s="57">
        <f t="shared" si="0"/>
        <v>99.73760873387324</v>
      </c>
    </row>
    <row r="39" spans="1:6" ht="15">
      <c r="A39" s="15" t="s">
        <v>118</v>
      </c>
      <c r="B39" s="5">
        <v>1000</v>
      </c>
      <c r="C39" s="5">
        <v>1001</v>
      </c>
      <c r="D39" s="51">
        <v>2024</v>
      </c>
      <c r="E39" s="51">
        <v>2023.73694</v>
      </c>
      <c r="F39" s="58">
        <f t="shared" si="0"/>
        <v>99.98700296442688</v>
      </c>
    </row>
    <row r="40" spans="1:6" ht="15" hidden="1">
      <c r="A40" s="15" t="s">
        <v>158</v>
      </c>
      <c r="B40" s="5">
        <v>1000</v>
      </c>
      <c r="C40" s="5">
        <v>1002</v>
      </c>
      <c r="D40" s="51"/>
      <c r="E40" s="51"/>
      <c r="F40" s="58" t="e">
        <f t="shared" si="0"/>
        <v>#DIV/0!</v>
      </c>
    </row>
    <row r="41" spans="1:6" ht="15">
      <c r="A41" s="15" t="s">
        <v>117</v>
      </c>
      <c r="B41" s="5">
        <v>1000</v>
      </c>
      <c r="C41" s="5">
        <v>1003</v>
      </c>
      <c r="D41" s="51">
        <v>5635.407</v>
      </c>
      <c r="E41" s="51">
        <v>5634.4768</v>
      </c>
      <c r="F41" s="58">
        <f t="shared" si="0"/>
        <v>99.98349365005936</v>
      </c>
    </row>
    <row r="42" spans="1:6" ht="15">
      <c r="A42" s="15" t="s">
        <v>69</v>
      </c>
      <c r="B42" s="5">
        <v>1000</v>
      </c>
      <c r="C42" s="5">
        <v>1004</v>
      </c>
      <c r="D42" s="51">
        <v>18107.16647</v>
      </c>
      <c r="E42" s="51">
        <v>18038.54037</v>
      </c>
      <c r="F42" s="58">
        <f t="shared" si="0"/>
        <v>99.62100033644855</v>
      </c>
    </row>
    <row r="43" spans="1:6" ht="15">
      <c r="A43" s="15" t="s">
        <v>73</v>
      </c>
      <c r="B43" s="5">
        <v>1000</v>
      </c>
      <c r="C43" s="5">
        <v>1006</v>
      </c>
      <c r="D43" s="51">
        <v>842.3</v>
      </c>
      <c r="E43" s="51">
        <v>842.3</v>
      </c>
      <c r="F43" s="58">
        <f t="shared" si="0"/>
        <v>100</v>
      </c>
    </row>
    <row r="44" spans="1:6" ht="28.5" hidden="1">
      <c r="A44" s="17" t="s">
        <v>31</v>
      </c>
      <c r="B44" s="2">
        <v>1300</v>
      </c>
      <c r="C44" s="2"/>
      <c r="D44" s="6"/>
      <c r="E44" s="6"/>
      <c r="F44" s="57" t="e">
        <f t="shared" si="0"/>
        <v>#DIV/0!</v>
      </c>
    </row>
    <row r="45" spans="1:6" ht="15" hidden="1">
      <c r="A45" s="15" t="s">
        <v>32</v>
      </c>
      <c r="B45" s="5">
        <v>1300</v>
      </c>
      <c r="C45" s="5">
        <v>1301</v>
      </c>
      <c r="D45" s="51"/>
      <c r="E45" s="51"/>
      <c r="F45" s="57" t="e">
        <f t="shared" si="0"/>
        <v>#DIV/0!</v>
      </c>
    </row>
    <row r="46" spans="1:6" ht="42.75">
      <c r="A46" s="18" t="s">
        <v>33</v>
      </c>
      <c r="B46" s="2">
        <v>1400</v>
      </c>
      <c r="C46" s="2"/>
      <c r="D46" s="6">
        <f>D48+D47+D49</f>
        <v>8154.8</v>
      </c>
      <c r="E46" s="6">
        <f>E48+E47+E49</f>
        <v>8076.96069</v>
      </c>
      <c r="F46" s="57">
        <f t="shared" si="0"/>
        <v>99.04547861382254</v>
      </c>
    </row>
    <row r="47" spans="1:6" ht="30">
      <c r="A47" s="15" t="s">
        <v>34</v>
      </c>
      <c r="B47" s="5">
        <v>1400</v>
      </c>
      <c r="C47" s="5" t="s">
        <v>228</v>
      </c>
      <c r="D47" s="51">
        <v>4297.8</v>
      </c>
      <c r="E47" s="51">
        <v>4297.8</v>
      </c>
      <c r="F47" s="58">
        <f t="shared" si="0"/>
        <v>100</v>
      </c>
    </row>
    <row r="48" spans="1:6" ht="15">
      <c r="A48" s="15" t="s">
        <v>36</v>
      </c>
      <c r="B48" s="5">
        <v>1400</v>
      </c>
      <c r="C48" s="5">
        <v>1402</v>
      </c>
      <c r="D48" s="51">
        <v>300</v>
      </c>
      <c r="E48" s="51">
        <v>300</v>
      </c>
      <c r="F48" s="58">
        <f t="shared" si="0"/>
        <v>100</v>
      </c>
    </row>
    <row r="49" spans="1:6" ht="15">
      <c r="A49" s="15" t="s">
        <v>37</v>
      </c>
      <c r="B49" s="38" t="s">
        <v>40</v>
      </c>
      <c r="C49" s="38" t="s">
        <v>41</v>
      </c>
      <c r="D49" s="51">
        <v>3557</v>
      </c>
      <c r="E49" s="51">
        <v>3479.16069</v>
      </c>
      <c r="F49" s="58">
        <f t="shared" si="0"/>
        <v>97.81165842001688</v>
      </c>
    </row>
  </sheetData>
  <sheetProtection/>
  <mergeCells count="3">
    <mergeCell ref="A3:F3"/>
    <mergeCell ref="A1:F1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11"/>
  <sheetViews>
    <sheetView view="pageBreakPreview" zoomScaleSheetLayoutView="100" zoomScalePageLayoutView="0" workbookViewId="0" topLeftCell="E1">
      <selection activeCell="L1" sqref="L1:R16384"/>
    </sheetView>
  </sheetViews>
  <sheetFormatPr defaultColWidth="16.140625" defaultRowHeight="15"/>
  <cols>
    <col min="1" max="1" width="61.8515625" style="101" customWidth="1"/>
    <col min="2" max="2" width="7.57421875" style="121" bestFit="1" customWidth="1"/>
    <col min="3" max="3" width="8.7109375" style="121" customWidth="1"/>
    <col min="4" max="4" width="13.28125" style="120" customWidth="1"/>
    <col min="5" max="5" width="6.28125" style="120" customWidth="1"/>
    <col min="6" max="6" width="5.421875" style="120" customWidth="1"/>
    <col min="7" max="7" width="15.421875" style="122" hidden="1" customWidth="1"/>
    <col min="8" max="8" width="14.7109375" style="123" hidden="1" customWidth="1"/>
    <col min="9" max="10" width="15.57421875" style="123" customWidth="1"/>
    <col min="11" max="11" width="12.8515625" style="147" customWidth="1"/>
    <col min="12" max="12" width="13.140625" style="100" customWidth="1"/>
    <col min="13" max="13" width="14.8515625" style="101" customWidth="1"/>
    <col min="14" max="16" width="9.140625" style="101" customWidth="1"/>
    <col min="17" max="17" width="14.8515625" style="101" customWidth="1"/>
    <col min="18" max="18" width="9.140625" style="101" customWidth="1"/>
    <col min="19" max="19" width="12.57421875" style="101" customWidth="1"/>
    <col min="20" max="241" width="9.140625" style="101" customWidth="1"/>
    <col min="242" max="242" width="61.8515625" style="101" customWidth="1"/>
    <col min="243" max="244" width="7.00390625" style="101" customWidth="1"/>
    <col min="245" max="245" width="8.7109375" style="101" customWidth="1"/>
    <col min="246" max="246" width="10.28125" style="101" customWidth="1"/>
    <col min="247" max="247" width="6.28125" style="101" customWidth="1"/>
    <col min="248" max="248" width="5.421875" style="101" customWidth="1"/>
    <col min="249" max="249" width="15.421875" style="101" customWidth="1"/>
    <col min="250" max="250" width="14.7109375" style="101" customWidth="1"/>
    <col min="251" max="251" width="10.8515625" style="101" customWidth="1"/>
    <col min="252" max="252" width="13.28125" style="101" customWidth="1"/>
    <col min="253" max="253" width="13.7109375" style="101" customWidth="1"/>
    <col min="254" max="16384" width="16.140625" style="101" customWidth="1"/>
  </cols>
  <sheetData>
    <row r="1" spans="1:12" ht="15">
      <c r="A1" s="204" t="s">
        <v>474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3"/>
    </row>
    <row r="2" spans="1:12" ht="27" customHeight="1">
      <c r="A2" s="205" t="s">
        <v>559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158"/>
    </row>
    <row r="3" spans="1:11" ht="62.25" customHeight="1">
      <c r="A3" s="218" t="s">
        <v>561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2" s="103" customFormat="1" ht="14.25" customHeight="1">
      <c r="A4" s="213" t="s">
        <v>0</v>
      </c>
      <c r="B4" s="214" t="s">
        <v>2</v>
      </c>
      <c r="C4" s="214" t="s">
        <v>3</v>
      </c>
      <c r="D4" s="215" t="s">
        <v>4</v>
      </c>
      <c r="E4" s="215" t="s">
        <v>5</v>
      </c>
      <c r="F4" s="215" t="s">
        <v>6</v>
      </c>
      <c r="G4" s="216" t="s">
        <v>275</v>
      </c>
      <c r="H4" s="216" t="s">
        <v>276</v>
      </c>
      <c r="I4" s="217" t="s">
        <v>272</v>
      </c>
      <c r="J4" s="217" t="s">
        <v>272</v>
      </c>
      <c r="K4" s="217" t="s">
        <v>274</v>
      </c>
      <c r="L4" s="102"/>
    </row>
    <row r="5" spans="1:12" s="103" customFormat="1" ht="14.25">
      <c r="A5" s="213"/>
      <c r="B5" s="214"/>
      <c r="C5" s="214"/>
      <c r="D5" s="215"/>
      <c r="E5" s="215"/>
      <c r="F5" s="215"/>
      <c r="G5" s="216"/>
      <c r="H5" s="216"/>
      <c r="I5" s="217"/>
      <c r="J5" s="217"/>
      <c r="K5" s="217"/>
      <c r="L5" s="102"/>
    </row>
    <row r="6" spans="1:11" ht="15">
      <c r="A6" s="7" t="s">
        <v>7</v>
      </c>
      <c r="B6" s="89"/>
      <c r="C6" s="89"/>
      <c r="D6" s="82"/>
      <c r="E6" s="82"/>
      <c r="F6" s="82"/>
      <c r="G6" s="157" t="e">
        <f>#REF!+#REF!+#REF!+#REF!+#REF!</f>
        <v>#REF!</v>
      </c>
      <c r="H6" s="157" t="e">
        <f>#REF!+#REF!+#REF!+#REF!+#REF!</f>
        <v>#REF!</v>
      </c>
      <c r="I6" s="157">
        <f>I9+I140+I149+I158+I204+I287+I461+I536+I646</f>
        <v>301558.9946</v>
      </c>
      <c r="J6" s="142">
        <f>J9+J140+J149+J158+J204+J287+J461+J536+J646</f>
        <v>287724.14194999996</v>
      </c>
      <c r="K6" s="143">
        <f>J6/I6*100</f>
        <v>95.41222351256638</v>
      </c>
    </row>
    <row r="7" spans="1:17" ht="15">
      <c r="A7" s="7" t="s">
        <v>8</v>
      </c>
      <c r="B7" s="91" t="s">
        <v>140</v>
      </c>
      <c r="C7" s="89"/>
      <c r="D7" s="82"/>
      <c r="E7" s="82"/>
      <c r="F7" s="82"/>
      <c r="G7" s="157" t="e">
        <f>G10+G288+G537+#REF!+#REF!</f>
        <v>#REF!</v>
      </c>
      <c r="H7" s="157" t="e">
        <f>H10+H288+H537+#REF!+#REF!</f>
        <v>#REF!</v>
      </c>
      <c r="I7" s="157">
        <f>I10+I166+I141+I150+I205+I288+I462+I537+I647</f>
        <v>129265</v>
      </c>
      <c r="J7" s="142">
        <f>J10+J166+J141+J150+J205+J288+J462+J537+J647</f>
        <v>128557.47008000001</v>
      </c>
      <c r="K7" s="143">
        <f aca="true" t="shared" si="0" ref="K7:K78">J7/I7*100</f>
        <v>99.4526515916915</v>
      </c>
      <c r="Q7" s="100"/>
    </row>
    <row r="8" spans="1:13" ht="15">
      <c r="A8" s="7" t="s">
        <v>9</v>
      </c>
      <c r="B8" s="91" t="s">
        <v>141</v>
      </c>
      <c r="C8" s="89"/>
      <c r="D8" s="82"/>
      <c r="E8" s="82"/>
      <c r="F8" s="82"/>
      <c r="G8" s="157" t="e">
        <f>G11+G289+G538+#REF!+#REF!</f>
        <v>#REF!</v>
      </c>
      <c r="H8" s="157" t="e">
        <f>H11+H289+H538+#REF!+#REF!</f>
        <v>#REF!</v>
      </c>
      <c r="I8" s="157">
        <f>I11+I151+I142+I167+I206+I289+I463+I538+I648</f>
        <v>172293.9946</v>
      </c>
      <c r="J8" s="142">
        <f>J11+J151+J142+J167+J206+J289+J463+J538+J648</f>
        <v>146240.20944</v>
      </c>
      <c r="K8" s="143">
        <f t="shared" si="0"/>
        <v>84.87829757474321</v>
      </c>
      <c r="M8" s="100"/>
    </row>
    <row r="9" spans="1:12" s="129" customFormat="1" ht="15">
      <c r="A9" s="124" t="s">
        <v>12</v>
      </c>
      <c r="B9" s="125" t="s">
        <v>13</v>
      </c>
      <c r="C9" s="126"/>
      <c r="D9" s="127"/>
      <c r="E9" s="127"/>
      <c r="F9" s="127"/>
      <c r="G9" s="130">
        <f>G49</f>
        <v>2793.4</v>
      </c>
      <c r="H9" s="130">
        <f>H49</f>
        <v>2364.1240799999996</v>
      </c>
      <c r="I9" s="130">
        <f>I12+I29+I49+I61+I67</f>
        <v>26251.7</v>
      </c>
      <c r="J9" s="130">
        <f>J12+J29+J49+J61+J67</f>
        <v>25659.02748</v>
      </c>
      <c r="K9" s="144">
        <f t="shared" si="0"/>
        <v>97.74234613377419</v>
      </c>
      <c r="L9" s="128"/>
    </row>
    <row r="10" spans="1:17" ht="15">
      <c r="A10" s="7" t="s">
        <v>8</v>
      </c>
      <c r="B10" s="155" t="s">
        <v>140</v>
      </c>
      <c r="C10" s="89"/>
      <c r="D10" s="82"/>
      <c r="E10" s="82"/>
      <c r="F10" s="82"/>
      <c r="G10" s="157" t="e">
        <f>G54+G57+G60+#REF!</f>
        <v>#REF!</v>
      </c>
      <c r="H10" s="157" t="e">
        <f>H54+H57+H60+#REF!</f>
        <v>#REF!</v>
      </c>
      <c r="I10" s="157">
        <f>I17+I23+I34+I37+I48+I54+I57+I60+I66+I101+I105+I110+I114+I120+I125+I129+I135+I139+I46+I43+I108+I20</f>
        <v>24021</v>
      </c>
      <c r="J10" s="203">
        <f>J17+J20+J23+J34+J37+J43+J46+J48+J54+J57+J60+J66+J101+J105+J108+J114+J120+J125+J129+J135+J139</f>
        <v>23961.85748</v>
      </c>
      <c r="K10" s="143">
        <f t="shared" si="0"/>
        <v>99.75378826859831</v>
      </c>
      <c r="Q10" s="100"/>
    </row>
    <row r="11" spans="1:13" ht="15">
      <c r="A11" s="7" t="s">
        <v>9</v>
      </c>
      <c r="B11" s="155" t="s">
        <v>141</v>
      </c>
      <c r="C11" s="89"/>
      <c r="D11" s="82"/>
      <c r="E11" s="82"/>
      <c r="F11" s="82"/>
      <c r="G11" s="157" t="e">
        <f>G148+G654+#REF!+#REF!</f>
        <v>#REF!</v>
      </c>
      <c r="H11" s="157" t="e">
        <f>H148+H654+#REF!+#REF!</f>
        <v>#REF!</v>
      </c>
      <c r="I11" s="157">
        <f>I80+I83+I87+I90+I94+I97+I72+I76</f>
        <v>2230.7</v>
      </c>
      <c r="J11" s="203">
        <f>J72+J76+J80+J83+J87+J90+J94+J97</f>
        <v>1697.17</v>
      </c>
      <c r="K11" s="143">
        <f t="shared" si="0"/>
        <v>76.082395660555</v>
      </c>
      <c r="M11" s="100"/>
    </row>
    <row r="12" spans="1:11" ht="42.75">
      <c r="A12" s="7" t="s">
        <v>122</v>
      </c>
      <c r="B12" s="155" t="s">
        <v>13</v>
      </c>
      <c r="C12" s="155" t="s">
        <v>123</v>
      </c>
      <c r="D12" s="83"/>
      <c r="E12" s="83"/>
      <c r="F12" s="83"/>
      <c r="G12" s="157">
        <f aca="true" t="shared" si="1" ref="G12:J13">G13</f>
        <v>1365</v>
      </c>
      <c r="H12" s="157">
        <f t="shared" si="1"/>
        <v>1142.32304</v>
      </c>
      <c r="I12" s="157">
        <f t="shared" si="1"/>
        <v>1860</v>
      </c>
      <c r="J12" s="142">
        <f>J13</f>
        <v>1857.6403899999998</v>
      </c>
      <c r="K12" s="143">
        <f t="shared" si="0"/>
        <v>99.87313924731181</v>
      </c>
    </row>
    <row r="13" spans="1:11" ht="15">
      <c r="A13" s="8" t="s">
        <v>16</v>
      </c>
      <c r="B13" s="90" t="s">
        <v>13</v>
      </c>
      <c r="C13" s="90" t="s">
        <v>123</v>
      </c>
      <c r="D13" s="84" t="s">
        <v>297</v>
      </c>
      <c r="E13" s="82"/>
      <c r="F13" s="82"/>
      <c r="G13" s="97">
        <f t="shared" si="1"/>
        <v>1365</v>
      </c>
      <c r="H13" s="97">
        <f t="shared" si="1"/>
        <v>1142.32304</v>
      </c>
      <c r="I13" s="97">
        <f t="shared" si="1"/>
        <v>1860</v>
      </c>
      <c r="J13" s="97">
        <f t="shared" si="1"/>
        <v>1857.6403899999998</v>
      </c>
      <c r="K13" s="96">
        <f t="shared" si="0"/>
        <v>99.87313924731181</v>
      </c>
    </row>
    <row r="14" spans="1:11" ht="45">
      <c r="A14" s="74" t="s">
        <v>375</v>
      </c>
      <c r="B14" s="90" t="s">
        <v>13</v>
      </c>
      <c r="C14" s="90" t="s">
        <v>123</v>
      </c>
      <c r="D14" s="84" t="s">
        <v>303</v>
      </c>
      <c r="E14" s="82"/>
      <c r="F14" s="82"/>
      <c r="G14" s="97">
        <f>G15+G18+G21</f>
        <v>1365</v>
      </c>
      <c r="H14" s="97">
        <f>H15+H18+H21</f>
        <v>1142.32304</v>
      </c>
      <c r="I14" s="97">
        <f>I15+I18+I21</f>
        <v>1860</v>
      </c>
      <c r="J14" s="97">
        <f>J15+J18+J21</f>
        <v>1857.6403899999998</v>
      </c>
      <c r="K14" s="96">
        <f t="shared" si="0"/>
        <v>99.87313924731181</v>
      </c>
    </row>
    <row r="15" spans="1:11" ht="60">
      <c r="A15" s="8" t="s">
        <v>19</v>
      </c>
      <c r="B15" s="90" t="s">
        <v>13</v>
      </c>
      <c r="C15" s="90" t="s">
        <v>123</v>
      </c>
      <c r="D15" s="84" t="s">
        <v>303</v>
      </c>
      <c r="E15" s="84">
        <v>100</v>
      </c>
      <c r="F15" s="82"/>
      <c r="G15" s="97">
        <f aca="true" t="shared" si="2" ref="G15:J16">G16</f>
        <v>1356</v>
      </c>
      <c r="H15" s="97">
        <f t="shared" si="2"/>
        <v>1142.32304</v>
      </c>
      <c r="I15" s="97">
        <f t="shared" si="2"/>
        <v>1847</v>
      </c>
      <c r="J15" s="97">
        <f t="shared" si="2"/>
        <v>1846.00795</v>
      </c>
      <c r="K15" s="96">
        <f t="shared" si="0"/>
        <v>99.94628857606929</v>
      </c>
    </row>
    <row r="16" spans="1:11" ht="30.75" customHeight="1">
      <c r="A16" s="8" t="s">
        <v>20</v>
      </c>
      <c r="B16" s="90" t="s">
        <v>13</v>
      </c>
      <c r="C16" s="90" t="s">
        <v>123</v>
      </c>
      <c r="D16" s="84" t="s">
        <v>303</v>
      </c>
      <c r="E16" s="84">
        <v>120</v>
      </c>
      <c r="F16" s="82"/>
      <c r="G16" s="97">
        <f t="shared" si="2"/>
        <v>1356</v>
      </c>
      <c r="H16" s="97">
        <f t="shared" si="2"/>
        <v>1142.32304</v>
      </c>
      <c r="I16" s="97">
        <f t="shared" si="2"/>
        <v>1847</v>
      </c>
      <c r="J16" s="97">
        <f t="shared" si="2"/>
        <v>1846.00795</v>
      </c>
      <c r="K16" s="96">
        <f t="shared" si="0"/>
        <v>99.94628857606929</v>
      </c>
    </row>
    <row r="17" spans="1:11" ht="15">
      <c r="A17" s="10" t="s">
        <v>8</v>
      </c>
      <c r="B17" s="90" t="s">
        <v>13</v>
      </c>
      <c r="C17" s="90" t="s">
        <v>123</v>
      </c>
      <c r="D17" s="84" t="s">
        <v>303</v>
      </c>
      <c r="E17" s="84">
        <v>120</v>
      </c>
      <c r="F17" s="84">
        <v>1</v>
      </c>
      <c r="G17" s="97">
        <v>1356</v>
      </c>
      <c r="H17" s="97">
        <v>1142.32304</v>
      </c>
      <c r="I17" s="97">
        <v>1847</v>
      </c>
      <c r="J17" s="97">
        <v>1846.00795</v>
      </c>
      <c r="K17" s="96">
        <f t="shared" si="0"/>
        <v>99.94628857606929</v>
      </c>
    </row>
    <row r="18" spans="1:11" ht="30">
      <c r="A18" s="8" t="s">
        <v>21</v>
      </c>
      <c r="B18" s="90" t="s">
        <v>13</v>
      </c>
      <c r="C18" s="90" t="s">
        <v>123</v>
      </c>
      <c r="D18" s="84" t="s">
        <v>124</v>
      </c>
      <c r="E18" s="84">
        <v>200</v>
      </c>
      <c r="F18" s="82"/>
      <c r="G18" s="97">
        <f aca="true" t="shared" si="3" ref="G18:J19">G19</f>
        <v>7</v>
      </c>
      <c r="H18" s="97">
        <f t="shared" si="3"/>
        <v>0</v>
      </c>
      <c r="I18" s="97">
        <f t="shared" si="3"/>
        <v>3</v>
      </c>
      <c r="J18" s="97">
        <f t="shared" si="3"/>
        <v>2.1</v>
      </c>
      <c r="K18" s="96">
        <f t="shared" si="0"/>
        <v>70</v>
      </c>
    </row>
    <row r="19" spans="1:11" ht="30">
      <c r="A19" s="8" t="s">
        <v>22</v>
      </c>
      <c r="B19" s="90" t="s">
        <v>13</v>
      </c>
      <c r="C19" s="90" t="s">
        <v>123</v>
      </c>
      <c r="D19" s="84" t="s">
        <v>124</v>
      </c>
      <c r="E19" s="84">
        <v>240</v>
      </c>
      <c r="F19" s="82"/>
      <c r="G19" s="97">
        <f t="shared" si="3"/>
        <v>7</v>
      </c>
      <c r="H19" s="97">
        <f t="shared" si="3"/>
        <v>0</v>
      </c>
      <c r="I19" s="97">
        <f t="shared" si="3"/>
        <v>3</v>
      </c>
      <c r="J19" s="97">
        <f t="shared" si="3"/>
        <v>2.1</v>
      </c>
      <c r="K19" s="96">
        <f t="shared" si="0"/>
        <v>70</v>
      </c>
    </row>
    <row r="20" spans="1:11" ht="15">
      <c r="A20" s="10" t="s">
        <v>8</v>
      </c>
      <c r="B20" s="90" t="s">
        <v>13</v>
      </c>
      <c r="C20" s="90" t="s">
        <v>123</v>
      </c>
      <c r="D20" s="84" t="s">
        <v>124</v>
      </c>
      <c r="E20" s="84">
        <v>240</v>
      </c>
      <c r="F20" s="84">
        <v>1</v>
      </c>
      <c r="G20" s="97">
        <v>7</v>
      </c>
      <c r="H20" s="97"/>
      <c r="I20" s="97">
        <v>3</v>
      </c>
      <c r="J20" s="97">
        <v>2.1</v>
      </c>
      <c r="K20" s="96">
        <f t="shared" si="0"/>
        <v>70</v>
      </c>
    </row>
    <row r="21" spans="1:11" ht="15">
      <c r="A21" s="8" t="s">
        <v>23</v>
      </c>
      <c r="B21" s="90" t="s">
        <v>13</v>
      </c>
      <c r="C21" s="90" t="s">
        <v>123</v>
      </c>
      <c r="D21" s="84" t="s">
        <v>303</v>
      </c>
      <c r="E21" s="84">
        <v>800</v>
      </c>
      <c r="F21" s="82"/>
      <c r="G21" s="97">
        <f aca="true" t="shared" si="4" ref="G21:J22">G22</f>
        <v>2</v>
      </c>
      <c r="H21" s="97">
        <f t="shared" si="4"/>
        <v>0</v>
      </c>
      <c r="I21" s="97">
        <f t="shared" si="4"/>
        <v>10</v>
      </c>
      <c r="J21" s="97">
        <f t="shared" si="4"/>
        <v>9.53244</v>
      </c>
      <c r="K21" s="96">
        <f t="shared" si="0"/>
        <v>95.3244</v>
      </c>
    </row>
    <row r="22" spans="1:11" ht="15">
      <c r="A22" s="8" t="s">
        <v>24</v>
      </c>
      <c r="B22" s="90" t="s">
        <v>13</v>
      </c>
      <c r="C22" s="90" t="s">
        <v>123</v>
      </c>
      <c r="D22" s="84" t="s">
        <v>303</v>
      </c>
      <c r="E22" s="84">
        <v>850</v>
      </c>
      <c r="F22" s="82"/>
      <c r="G22" s="97">
        <f t="shared" si="4"/>
        <v>2</v>
      </c>
      <c r="H22" s="97">
        <f t="shared" si="4"/>
        <v>0</v>
      </c>
      <c r="I22" s="97">
        <f t="shared" si="4"/>
        <v>10</v>
      </c>
      <c r="J22" s="97">
        <f t="shared" si="4"/>
        <v>9.53244</v>
      </c>
      <c r="K22" s="96">
        <f t="shared" si="0"/>
        <v>95.3244</v>
      </c>
    </row>
    <row r="23" spans="1:11" ht="15">
      <c r="A23" s="10" t="s">
        <v>8</v>
      </c>
      <c r="B23" s="90" t="s">
        <v>13</v>
      </c>
      <c r="C23" s="90" t="s">
        <v>123</v>
      </c>
      <c r="D23" s="84" t="s">
        <v>303</v>
      </c>
      <c r="E23" s="84">
        <v>850</v>
      </c>
      <c r="F23" s="84">
        <v>1</v>
      </c>
      <c r="G23" s="97">
        <v>2</v>
      </c>
      <c r="H23" s="97"/>
      <c r="I23" s="97">
        <v>10</v>
      </c>
      <c r="J23" s="97">
        <v>9.53244</v>
      </c>
      <c r="K23" s="96">
        <f t="shared" si="0"/>
        <v>95.3244</v>
      </c>
    </row>
    <row r="24" spans="1:11" ht="15" hidden="1">
      <c r="A24" s="39" t="s">
        <v>44</v>
      </c>
      <c r="B24" s="155" t="s">
        <v>13</v>
      </c>
      <c r="C24" s="85" t="s">
        <v>45</v>
      </c>
      <c r="D24" s="85"/>
      <c r="E24" s="85"/>
      <c r="F24" s="85"/>
      <c r="G24" s="157"/>
      <c r="H24" s="157"/>
      <c r="I24" s="97">
        <f aca="true" t="shared" si="5" ref="I24:J27">I25</f>
        <v>0</v>
      </c>
      <c r="J24" s="97">
        <f t="shared" si="5"/>
        <v>0</v>
      </c>
      <c r="K24" s="143" t="e">
        <f t="shared" si="0"/>
        <v>#DIV/0!</v>
      </c>
    </row>
    <row r="25" spans="1:11" ht="60" hidden="1">
      <c r="A25" s="40" t="s">
        <v>225</v>
      </c>
      <c r="B25" s="90" t="s">
        <v>13</v>
      </c>
      <c r="C25" s="86" t="s">
        <v>45</v>
      </c>
      <c r="D25" s="86" t="s">
        <v>226</v>
      </c>
      <c r="E25" s="86"/>
      <c r="F25" s="86"/>
      <c r="G25" s="97"/>
      <c r="H25" s="97"/>
      <c r="I25" s="97">
        <f t="shared" si="5"/>
        <v>0</v>
      </c>
      <c r="J25" s="97">
        <f t="shared" si="5"/>
        <v>0</v>
      </c>
      <c r="K25" s="143" t="e">
        <f t="shared" si="0"/>
        <v>#DIV/0!</v>
      </c>
    </row>
    <row r="26" spans="1:11" ht="15" hidden="1">
      <c r="A26" s="8" t="s">
        <v>29</v>
      </c>
      <c r="B26" s="90" t="s">
        <v>13</v>
      </c>
      <c r="C26" s="86" t="s">
        <v>45</v>
      </c>
      <c r="D26" s="86" t="s">
        <v>226</v>
      </c>
      <c r="E26" s="86" t="s">
        <v>75</v>
      </c>
      <c r="F26" s="86"/>
      <c r="G26" s="97"/>
      <c r="H26" s="97"/>
      <c r="I26" s="97">
        <f t="shared" si="5"/>
        <v>0</v>
      </c>
      <c r="J26" s="97">
        <f t="shared" si="5"/>
        <v>0</v>
      </c>
      <c r="K26" s="143" t="e">
        <f t="shared" si="0"/>
        <v>#DIV/0!</v>
      </c>
    </row>
    <row r="27" spans="1:11" ht="15" hidden="1">
      <c r="A27" s="40" t="s">
        <v>38</v>
      </c>
      <c r="B27" s="90" t="s">
        <v>13</v>
      </c>
      <c r="C27" s="86" t="s">
        <v>45</v>
      </c>
      <c r="D27" s="86" t="s">
        <v>226</v>
      </c>
      <c r="E27" s="86" t="s">
        <v>227</v>
      </c>
      <c r="F27" s="86"/>
      <c r="G27" s="97"/>
      <c r="H27" s="97"/>
      <c r="I27" s="97">
        <f t="shared" si="5"/>
        <v>0</v>
      </c>
      <c r="J27" s="97">
        <f t="shared" si="5"/>
        <v>0</v>
      </c>
      <c r="K27" s="143" t="e">
        <f t="shared" si="0"/>
        <v>#DIV/0!</v>
      </c>
    </row>
    <row r="28" spans="1:11" ht="15" hidden="1">
      <c r="A28" s="10" t="s">
        <v>9</v>
      </c>
      <c r="B28" s="90" t="s">
        <v>13</v>
      </c>
      <c r="C28" s="86" t="s">
        <v>45</v>
      </c>
      <c r="D28" s="86" t="s">
        <v>226</v>
      </c>
      <c r="E28" s="86" t="s">
        <v>227</v>
      </c>
      <c r="F28" s="86" t="s">
        <v>141</v>
      </c>
      <c r="G28" s="97"/>
      <c r="H28" s="97"/>
      <c r="I28" s="97"/>
      <c r="J28" s="97"/>
      <c r="K28" s="143" t="e">
        <f t="shared" si="0"/>
        <v>#DIV/0!</v>
      </c>
    </row>
    <row r="29" spans="1:11" ht="47.25" customHeight="1">
      <c r="A29" s="7" t="s">
        <v>76</v>
      </c>
      <c r="B29" s="155" t="s">
        <v>77</v>
      </c>
      <c r="C29" s="155" t="s">
        <v>77</v>
      </c>
      <c r="D29" s="83"/>
      <c r="E29" s="83"/>
      <c r="F29" s="83"/>
      <c r="G29" s="157">
        <f aca="true" t="shared" si="6" ref="G29:J30">G30</f>
        <v>13399</v>
      </c>
      <c r="H29" s="157">
        <f t="shared" si="6"/>
        <v>10963.918800000001</v>
      </c>
      <c r="I29" s="157">
        <f t="shared" si="6"/>
        <v>16833</v>
      </c>
      <c r="J29" s="142">
        <f t="shared" si="6"/>
        <v>16830.28442</v>
      </c>
      <c r="K29" s="143">
        <f t="shared" si="0"/>
        <v>99.98386752212916</v>
      </c>
    </row>
    <row r="30" spans="1:11" ht="15">
      <c r="A30" s="8" t="s">
        <v>16</v>
      </c>
      <c r="B30" s="90" t="s">
        <v>13</v>
      </c>
      <c r="C30" s="90" t="s">
        <v>77</v>
      </c>
      <c r="D30" s="84" t="s">
        <v>297</v>
      </c>
      <c r="E30" s="82"/>
      <c r="F30" s="82"/>
      <c r="G30" s="97">
        <f t="shared" si="6"/>
        <v>13399</v>
      </c>
      <c r="H30" s="97">
        <f t="shared" si="6"/>
        <v>10963.918800000001</v>
      </c>
      <c r="I30" s="97">
        <f t="shared" si="6"/>
        <v>16833</v>
      </c>
      <c r="J30" s="97">
        <f t="shared" si="6"/>
        <v>16830.28442</v>
      </c>
      <c r="K30" s="96">
        <f t="shared" si="0"/>
        <v>99.98386752212916</v>
      </c>
    </row>
    <row r="31" spans="1:11" ht="30">
      <c r="A31" s="8" t="s">
        <v>66</v>
      </c>
      <c r="B31" s="90" t="s">
        <v>13</v>
      </c>
      <c r="C31" s="90" t="s">
        <v>77</v>
      </c>
      <c r="D31" s="84" t="s">
        <v>295</v>
      </c>
      <c r="E31" s="82"/>
      <c r="F31" s="82"/>
      <c r="G31" s="97">
        <f>G32+G35+G44+G38</f>
        <v>13399</v>
      </c>
      <c r="H31" s="97">
        <f>H32+H35+H44+H38</f>
        <v>10963.918800000001</v>
      </c>
      <c r="I31" s="97">
        <f>I32+I35+I44+I38+I41</f>
        <v>16833</v>
      </c>
      <c r="J31" s="97">
        <f>J32+J35+J44+J38+J41</f>
        <v>16830.28442</v>
      </c>
      <c r="K31" s="96">
        <f t="shared" si="0"/>
        <v>99.98386752212916</v>
      </c>
    </row>
    <row r="32" spans="1:11" ht="60">
      <c r="A32" s="8" t="s">
        <v>19</v>
      </c>
      <c r="B32" s="90" t="s">
        <v>13</v>
      </c>
      <c r="C32" s="90" t="s">
        <v>77</v>
      </c>
      <c r="D32" s="84" t="s">
        <v>295</v>
      </c>
      <c r="E32" s="84">
        <v>100</v>
      </c>
      <c r="F32" s="82"/>
      <c r="G32" s="97">
        <f aca="true" t="shared" si="7" ref="G32:J33">G33</f>
        <v>8404</v>
      </c>
      <c r="H32" s="97">
        <f t="shared" si="7"/>
        <v>8170.58448</v>
      </c>
      <c r="I32" s="97">
        <f t="shared" si="7"/>
        <v>12725</v>
      </c>
      <c r="J32" s="97">
        <f t="shared" si="7"/>
        <v>12723.70417</v>
      </c>
      <c r="K32" s="96">
        <f t="shared" si="0"/>
        <v>99.98981666011788</v>
      </c>
    </row>
    <row r="33" spans="1:11" ht="30">
      <c r="A33" s="8" t="s">
        <v>20</v>
      </c>
      <c r="B33" s="90" t="s">
        <v>13</v>
      </c>
      <c r="C33" s="90" t="s">
        <v>77</v>
      </c>
      <c r="D33" s="84" t="s">
        <v>295</v>
      </c>
      <c r="E33" s="84">
        <v>120</v>
      </c>
      <c r="F33" s="82"/>
      <c r="G33" s="97">
        <f t="shared" si="7"/>
        <v>8404</v>
      </c>
      <c r="H33" s="97">
        <f t="shared" si="7"/>
        <v>8170.58448</v>
      </c>
      <c r="I33" s="97">
        <f t="shared" si="7"/>
        <v>12725</v>
      </c>
      <c r="J33" s="97">
        <f t="shared" si="7"/>
        <v>12723.70417</v>
      </c>
      <c r="K33" s="96">
        <f t="shared" si="0"/>
        <v>99.98981666011788</v>
      </c>
    </row>
    <row r="34" spans="1:11" ht="15">
      <c r="A34" s="10" t="s">
        <v>8</v>
      </c>
      <c r="B34" s="90" t="s">
        <v>13</v>
      </c>
      <c r="C34" s="90" t="s">
        <v>77</v>
      </c>
      <c r="D34" s="84" t="s">
        <v>295</v>
      </c>
      <c r="E34" s="84">
        <v>120</v>
      </c>
      <c r="F34" s="84">
        <v>1</v>
      </c>
      <c r="G34" s="97">
        <v>8404</v>
      </c>
      <c r="H34" s="97">
        <v>8170.58448</v>
      </c>
      <c r="I34" s="97">
        <v>12725</v>
      </c>
      <c r="J34" s="97">
        <v>12723.70417</v>
      </c>
      <c r="K34" s="96">
        <f t="shared" si="0"/>
        <v>99.98981666011788</v>
      </c>
    </row>
    <row r="35" spans="1:11" ht="30">
      <c r="A35" s="74" t="s">
        <v>413</v>
      </c>
      <c r="B35" s="90" t="s">
        <v>13</v>
      </c>
      <c r="C35" s="90" t="s">
        <v>77</v>
      </c>
      <c r="D35" s="84" t="s">
        <v>295</v>
      </c>
      <c r="E35" s="84">
        <v>200</v>
      </c>
      <c r="F35" s="82"/>
      <c r="G35" s="97">
        <f aca="true" t="shared" si="8" ref="G35:J36">G36</f>
        <v>4860</v>
      </c>
      <c r="H35" s="97">
        <f t="shared" si="8"/>
        <v>2693.99755</v>
      </c>
      <c r="I35" s="97">
        <f t="shared" si="8"/>
        <v>3567</v>
      </c>
      <c r="J35" s="97">
        <f t="shared" si="8"/>
        <v>3566.85712</v>
      </c>
      <c r="K35" s="96">
        <f t="shared" si="0"/>
        <v>99.99599439304738</v>
      </c>
    </row>
    <row r="36" spans="1:11" ht="30">
      <c r="A36" s="8" t="s">
        <v>22</v>
      </c>
      <c r="B36" s="90" t="s">
        <v>13</v>
      </c>
      <c r="C36" s="90" t="s">
        <v>77</v>
      </c>
      <c r="D36" s="84" t="s">
        <v>295</v>
      </c>
      <c r="E36" s="84">
        <v>240</v>
      </c>
      <c r="F36" s="82"/>
      <c r="G36" s="97">
        <f t="shared" si="8"/>
        <v>4860</v>
      </c>
      <c r="H36" s="97">
        <f t="shared" si="8"/>
        <v>2693.99755</v>
      </c>
      <c r="I36" s="97">
        <f t="shared" si="8"/>
        <v>3567</v>
      </c>
      <c r="J36" s="97">
        <f t="shared" si="8"/>
        <v>3566.85712</v>
      </c>
      <c r="K36" s="96">
        <f t="shared" si="0"/>
        <v>99.99599439304738</v>
      </c>
    </row>
    <row r="37" spans="1:11" ht="15">
      <c r="A37" s="10" t="s">
        <v>8</v>
      </c>
      <c r="B37" s="90" t="s">
        <v>13</v>
      </c>
      <c r="C37" s="90" t="s">
        <v>77</v>
      </c>
      <c r="D37" s="84" t="s">
        <v>295</v>
      </c>
      <c r="E37" s="84">
        <v>240</v>
      </c>
      <c r="F37" s="84">
        <v>1</v>
      </c>
      <c r="G37" s="97">
        <v>4860</v>
      </c>
      <c r="H37" s="97">
        <v>2693.99755</v>
      </c>
      <c r="I37" s="97">
        <v>3567</v>
      </c>
      <c r="J37" s="97">
        <v>3566.85712</v>
      </c>
      <c r="K37" s="96">
        <f t="shared" si="0"/>
        <v>99.99599439304738</v>
      </c>
    </row>
    <row r="38" spans="1:11" ht="15" customHeight="1" hidden="1">
      <c r="A38" s="8" t="s">
        <v>53</v>
      </c>
      <c r="B38" s="90" t="s">
        <v>13</v>
      </c>
      <c r="C38" s="90" t="s">
        <v>77</v>
      </c>
      <c r="D38" s="84" t="s">
        <v>18</v>
      </c>
      <c r="E38" s="84">
        <v>300</v>
      </c>
      <c r="F38" s="82"/>
      <c r="G38" s="97">
        <f aca="true" t="shared" si="9" ref="G38:J39">G39</f>
        <v>80</v>
      </c>
      <c r="H38" s="97">
        <f t="shared" si="9"/>
        <v>79.8</v>
      </c>
      <c r="I38" s="97">
        <f t="shared" si="9"/>
        <v>0</v>
      </c>
      <c r="J38" s="97">
        <f t="shared" si="9"/>
        <v>0</v>
      </c>
      <c r="K38" s="96" t="e">
        <f t="shared" si="0"/>
        <v>#DIV/0!</v>
      </c>
    </row>
    <row r="39" spans="1:11" ht="30" customHeight="1" hidden="1">
      <c r="A39" s="8" t="s">
        <v>54</v>
      </c>
      <c r="B39" s="90" t="s">
        <v>13</v>
      </c>
      <c r="C39" s="90" t="s">
        <v>77</v>
      </c>
      <c r="D39" s="84" t="s">
        <v>18</v>
      </c>
      <c r="E39" s="84">
        <v>320</v>
      </c>
      <c r="F39" s="82"/>
      <c r="G39" s="97">
        <f t="shared" si="9"/>
        <v>80</v>
      </c>
      <c r="H39" s="97">
        <f t="shared" si="9"/>
        <v>79.8</v>
      </c>
      <c r="I39" s="97">
        <f t="shared" si="9"/>
        <v>0</v>
      </c>
      <c r="J39" s="97">
        <f t="shared" si="9"/>
        <v>0</v>
      </c>
      <c r="K39" s="96" t="e">
        <f t="shared" si="0"/>
        <v>#DIV/0!</v>
      </c>
    </row>
    <row r="40" spans="1:11" ht="15" customHeight="1" hidden="1">
      <c r="A40" s="10" t="s">
        <v>8</v>
      </c>
      <c r="B40" s="90" t="s">
        <v>13</v>
      </c>
      <c r="C40" s="90" t="s">
        <v>77</v>
      </c>
      <c r="D40" s="84" t="s">
        <v>18</v>
      </c>
      <c r="E40" s="84">
        <v>320</v>
      </c>
      <c r="F40" s="84">
        <v>1</v>
      </c>
      <c r="G40" s="97">
        <v>80</v>
      </c>
      <c r="H40" s="97">
        <v>79.8</v>
      </c>
      <c r="I40" s="97"/>
      <c r="J40" s="97"/>
      <c r="K40" s="96" t="e">
        <f t="shared" si="0"/>
        <v>#DIV/0!</v>
      </c>
    </row>
    <row r="41" spans="1:13" ht="15">
      <c r="A41" s="8" t="s">
        <v>53</v>
      </c>
      <c r="B41" s="90" t="s">
        <v>13</v>
      </c>
      <c r="C41" s="90" t="s">
        <v>77</v>
      </c>
      <c r="D41" s="84" t="s">
        <v>295</v>
      </c>
      <c r="E41" s="84">
        <v>300</v>
      </c>
      <c r="F41" s="82"/>
      <c r="G41" s="97">
        <f aca="true" t="shared" si="10" ref="G41:J42">G42</f>
        <v>3863.4</v>
      </c>
      <c r="H41" s="97">
        <f t="shared" si="10"/>
        <v>3196.82868</v>
      </c>
      <c r="I41" s="97">
        <f t="shared" si="10"/>
        <v>87</v>
      </c>
      <c r="J41" s="97">
        <f t="shared" si="10"/>
        <v>86.1</v>
      </c>
      <c r="K41" s="96">
        <f t="shared" si="0"/>
        <v>98.9655172413793</v>
      </c>
      <c r="L41" s="101"/>
      <c r="M41" s="100"/>
    </row>
    <row r="42" spans="1:13" ht="30">
      <c r="A42" s="8" t="s">
        <v>54</v>
      </c>
      <c r="B42" s="90" t="s">
        <v>13</v>
      </c>
      <c r="C42" s="90" t="s">
        <v>77</v>
      </c>
      <c r="D42" s="84" t="s">
        <v>295</v>
      </c>
      <c r="E42" s="84">
        <v>320</v>
      </c>
      <c r="F42" s="82"/>
      <c r="G42" s="97">
        <f t="shared" si="10"/>
        <v>3863.4</v>
      </c>
      <c r="H42" s="97">
        <f t="shared" si="10"/>
        <v>3196.82868</v>
      </c>
      <c r="I42" s="97">
        <f t="shared" si="10"/>
        <v>87</v>
      </c>
      <c r="J42" s="97">
        <f t="shared" si="10"/>
        <v>86.1</v>
      </c>
      <c r="K42" s="96">
        <f t="shared" si="0"/>
        <v>98.9655172413793</v>
      </c>
      <c r="L42" s="101"/>
      <c r="M42" s="100"/>
    </row>
    <row r="43" spans="1:13" ht="15">
      <c r="A43" s="10" t="s">
        <v>8</v>
      </c>
      <c r="B43" s="90" t="s">
        <v>13</v>
      </c>
      <c r="C43" s="90" t="s">
        <v>77</v>
      </c>
      <c r="D43" s="84" t="s">
        <v>295</v>
      </c>
      <c r="E43" s="84">
        <v>320</v>
      </c>
      <c r="F43" s="84">
        <v>1</v>
      </c>
      <c r="G43" s="97">
        <v>3863.4</v>
      </c>
      <c r="H43" s="97">
        <v>3196.82868</v>
      </c>
      <c r="I43" s="97">
        <v>87</v>
      </c>
      <c r="J43" s="97">
        <v>86.1</v>
      </c>
      <c r="K43" s="96">
        <f t="shared" si="0"/>
        <v>98.9655172413793</v>
      </c>
      <c r="L43" s="101"/>
      <c r="M43" s="100"/>
    </row>
    <row r="44" spans="1:11" ht="15">
      <c r="A44" s="8" t="s">
        <v>23</v>
      </c>
      <c r="B44" s="90" t="s">
        <v>13</v>
      </c>
      <c r="C44" s="90" t="s">
        <v>77</v>
      </c>
      <c r="D44" s="84" t="s">
        <v>295</v>
      </c>
      <c r="E44" s="84">
        <v>800</v>
      </c>
      <c r="F44" s="82"/>
      <c r="G44" s="97">
        <f>G47</f>
        <v>55</v>
      </c>
      <c r="H44" s="97">
        <f>H47</f>
        <v>19.53677</v>
      </c>
      <c r="I44" s="97">
        <f>I45+I47</f>
        <v>454</v>
      </c>
      <c r="J44" s="97">
        <f>J45+J47</f>
        <v>453.62313</v>
      </c>
      <c r="K44" s="96">
        <f t="shared" si="0"/>
        <v>99.91698898678413</v>
      </c>
    </row>
    <row r="45" spans="1:13" ht="15">
      <c r="A45" s="8" t="s">
        <v>456</v>
      </c>
      <c r="B45" s="90" t="s">
        <v>13</v>
      </c>
      <c r="C45" s="90" t="s">
        <v>77</v>
      </c>
      <c r="D45" s="84" t="s">
        <v>295</v>
      </c>
      <c r="E45" s="84">
        <v>830</v>
      </c>
      <c r="F45" s="84"/>
      <c r="G45" s="97">
        <f>G46</f>
        <v>4517</v>
      </c>
      <c r="H45" s="97">
        <f>H46</f>
        <v>1736.23365</v>
      </c>
      <c r="I45" s="97">
        <f>I46</f>
        <v>110</v>
      </c>
      <c r="J45" s="97">
        <f>J46</f>
        <v>109.78373</v>
      </c>
      <c r="K45" s="96">
        <f t="shared" si="0"/>
        <v>99.80339090909092</v>
      </c>
      <c r="L45" s="101"/>
      <c r="M45" s="100"/>
    </row>
    <row r="46" spans="1:13" ht="15">
      <c r="A46" s="10" t="s">
        <v>8</v>
      </c>
      <c r="B46" s="90" t="s">
        <v>13</v>
      </c>
      <c r="C46" s="90" t="s">
        <v>77</v>
      </c>
      <c r="D46" s="84" t="s">
        <v>295</v>
      </c>
      <c r="E46" s="84">
        <v>830</v>
      </c>
      <c r="F46" s="84">
        <v>1</v>
      </c>
      <c r="G46" s="97">
        <v>4517</v>
      </c>
      <c r="H46" s="97">
        <v>1736.23365</v>
      </c>
      <c r="I46" s="97">
        <v>110</v>
      </c>
      <c r="J46" s="97">
        <v>109.78373</v>
      </c>
      <c r="K46" s="96">
        <f t="shared" si="0"/>
        <v>99.80339090909092</v>
      </c>
      <c r="L46" s="101"/>
      <c r="M46" s="100"/>
    </row>
    <row r="47" spans="1:11" ht="15">
      <c r="A47" s="8" t="s">
        <v>24</v>
      </c>
      <c r="B47" s="90" t="s">
        <v>13</v>
      </c>
      <c r="C47" s="90" t="s">
        <v>77</v>
      </c>
      <c r="D47" s="84" t="s">
        <v>295</v>
      </c>
      <c r="E47" s="84">
        <v>850</v>
      </c>
      <c r="F47" s="82"/>
      <c r="G47" s="97">
        <f>G48</f>
        <v>55</v>
      </c>
      <c r="H47" s="97">
        <f>H48</f>
        <v>19.53677</v>
      </c>
      <c r="I47" s="97">
        <f>I48</f>
        <v>344</v>
      </c>
      <c r="J47" s="97">
        <f>J48</f>
        <v>343.8394</v>
      </c>
      <c r="K47" s="96">
        <f t="shared" si="0"/>
        <v>99.95331395348838</v>
      </c>
    </row>
    <row r="48" spans="1:11" ht="15">
      <c r="A48" s="10" t="s">
        <v>8</v>
      </c>
      <c r="B48" s="90" t="s">
        <v>13</v>
      </c>
      <c r="C48" s="90" t="s">
        <v>77</v>
      </c>
      <c r="D48" s="84" t="s">
        <v>295</v>
      </c>
      <c r="E48" s="84">
        <v>850</v>
      </c>
      <c r="F48" s="84">
        <v>1</v>
      </c>
      <c r="G48" s="97">
        <v>55</v>
      </c>
      <c r="H48" s="97">
        <v>19.53677</v>
      </c>
      <c r="I48" s="97">
        <v>344</v>
      </c>
      <c r="J48" s="97">
        <v>343.8394</v>
      </c>
      <c r="K48" s="96">
        <f t="shared" si="0"/>
        <v>99.95331395348838</v>
      </c>
    </row>
    <row r="49" spans="1:11" ht="42.75">
      <c r="A49" s="7" t="s">
        <v>14</v>
      </c>
      <c r="B49" s="155" t="s">
        <v>13</v>
      </c>
      <c r="C49" s="155" t="s">
        <v>15</v>
      </c>
      <c r="D49" s="83"/>
      <c r="E49" s="83"/>
      <c r="F49" s="83"/>
      <c r="G49" s="157">
        <f aca="true" t="shared" si="11" ref="G49:J50">G50</f>
        <v>2793.4</v>
      </c>
      <c r="H49" s="157">
        <f t="shared" si="11"/>
        <v>2364.1240799999996</v>
      </c>
      <c r="I49" s="157">
        <f t="shared" si="11"/>
        <v>4776</v>
      </c>
      <c r="J49" s="142">
        <f t="shared" si="11"/>
        <v>4767.38035</v>
      </c>
      <c r="K49" s="143">
        <f t="shared" si="0"/>
        <v>99.81952156616416</v>
      </c>
    </row>
    <row r="50" spans="1:11" ht="15">
      <c r="A50" s="8" t="s">
        <v>16</v>
      </c>
      <c r="B50" s="90" t="s">
        <v>13</v>
      </c>
      <c r="C50" s="90" t="s">
        <v>15</v>
      </c>
      <c r="D50" s="84" t="s">
        <v>297</v>
      </c>
      <c r="E50" s="82"/>
      <c r="F50" s="82"/>
      <c r="G50" s="97">
        <f t="shared" si="11"/>
        <v>2793.4</v>
      </c>
      <c r="H50" s="97">
        <f t="shared" si="11"/>
        <v>2364.1240799999996</v>
      </c>
      <c r="I50" s="97">
        <f t="shared" si="11"/>
        <v>4776</v>
      </c>
      <c r="J50" s="97">
        <f t="shared" si="11"/>
        <v>4767.38035</v>
      </c>
      <c r="K50" s="96">
        <f t="shared" si="0"/>
        <v>99.81952156616416</v>
      </c>
    </row>
    <row r="51" spans="1:11" ht="30">
      <c r="A51" s="8" t="s">
        <v>17</v>
      </c>
      <c r="B51" s="90" t="s">
        <v>13</v>
      </c>
      <c r="C51" s="90" t="s">
        <v>15</v>
      </c>
      <c r="D51" s="84" t="s">
        <v>295</v>
      </c>
      <c r="E51" s="82"/>
      <c r="F51" s="82"/>
      <c r="G51" s="97">
        <f>G52+G55+G58</f>
        <v>2793.4</v>
      </c>
      <c r="H51" s="97">
        <f>H52+H55+H58</f>
        <v>2364.1240799999996</v>
      </c>
      <c r="I51" s="97">
        <f>I52+I55+I58</f>
        <v>4776</v>
      </c>
      <c r="J51" s="97">
        <f>J52+J55+J58</f>
        <v>4767.38035</v>
      </c>
      <c r="K51" s="96">
        <f t="shared" si="0"/>
        <v>99.81952156616416</v>
      </c>
    </row>
    <row r="52" spans="1:11" ht="60">
      <c r="A52" s="8" t="s">
        <v>19</v>
      </c>
      <c r="B52" s="90" t="s">
        <v>13</v>
      </c>
      <c r="C52" s="90" t="s">
        <v>15</v>
      </c>
      <c r="D52" s="84" t="s">
        <v>295</v>
      </c>
      <c r="E52" s="84">
        <v>100</v>
      </c>
      <c r="F52" s="82"/>
      <c r="G52" s="97">
        <f aca="true" t="shared" si="12" ref="G52:J53">G53</f>
        <v>2379</v>
      </c>
      <c r="H52" s="97">
        <f t="shared" si="12"/>
        <v>2129.98159</v>
      </c>
      <c r="I52" s="97">
        <f t="shared" si="12"/>
        <v>4240</v>
      </c>
      <c r="J52" s="97">
        <f t="shared" si="12"/>
        <v>4233.83387</v>
      </c>
      <c r="K52" s="96">
        <f t="shared" si="0"/>
        <v>99.85457240566039</v>
      </c>
    </row>
    <row r="53" spans="1:11" ht="30">
      <c r="A53" s="8" t="s">
        <v>20</v>
      </c>
      <c r="B53" s="90" t="s">
        <v>13</v>
      </c>
      <c r="C53" s="90" t="s">
        <v>15</v>
      </c>
      <c r="D53" s="84" t="s">
        <v>295</v>
      </c>
      <c r="E53" s="84">
        <v>120</v>
      </c>
      <c r="F53" s="82"/>
      <c r="G53" s="97">
        <f t="shared" si="12"/>
        <v>2379</v>
      </c>
      <c r="H53" s="97">
        <f t="shared" si="12"/>
        <v>2129.98159</v>
      </c>
      <c r="I53" s="97">
        <f t="shared" si="12"/>
        <v>4240</v>
      </c>
      <c r="J53" s="97">
        <f t="shared" si="12"/>
        <v>4233.83387</v>
      </c>
      <c r="K53" s="96">
        <f t="shared" si="0"/>
        <v>99.85457240566039</v>
      </c>
    </row>
    <row r="54" spans="1:11" ht="15">
      <c r="A54" s="10" t="s">
        <v>8</v>
      </c>
      <c r="B54" s="90" t="s">
        <v>13</v>
      </c>
      <c r="C54" s="90" t="s">
        <v>15</v>
      </c>
      <c r="D54" s="84" t="s">
        <v>295</v>
      </c>
      <c r="E54" s="84">
        <v>120</v>
      </c>
      <c r="F54" s="84">
        <v>1</v>
      </c>
      <c r="G54" s="97">
        <v>2379</v>
      </c>
      <c r="H54" s="97">
        <v>2129.98159</v>
      </c>
      <c r="I54" s="97">
        <v>4240</v>
      </c>
      <c r="J54" s="97">
        <v>4233.83387</v>
      </c>
      <c r="K54" s="96">
        <f t="shared" si="0"/>
        <v>99.85457240566039</v>
      </c>
    </row>
    <row r="55" spans="1:11" ht="30">
      <c r="A55" s="74" t="s">
        <v>413</v>
      </c>
      <c r="B55" s="90" t="s">
        <v>13</v>
      </c>
      <c r="C55" s="90" t="s">
        <v>15</v>
      </c>
      <c r="D55" s="84" t="s">
        <v>295</v>
      </c>
      <c r="E55" s="84">
        <v>200</v>
      </c>
      <c r="F55" s="82"/>
      <c r="G55" s="97">
        <f aca="true" t="shared" si="13" ref="G55:J56">G56</f>
        <v>399.4</v>
      </c>
      <c r="H55" s="97">
        <f t="shared" si="13"/>
        <v>223.42721</v>
      </c>
      <c r="I55" s="97">
        <f t="shared" si="13"/>
        <v>495</v>
      </c>
      <c r="J55" s="97">
        <f t="shared" si="13"/>
        <v>493.93434</v>
      </c>
      <c r="K55" s="96">
        <f t="shared" si="0"/>
        <v>99.78471515151516</v>
      </c>
    </row>
    <row r="56" spans="1:11" ht="30">
      <c r="A56" s="8" t="s">
        <v>22</v>
      </c>
      <c r="B56" s="90" t="s">
        <v>13</v>
      </c>
      <c r="C56" s="90" t="s">
        <v>15</v>
      </c>
      <c r="D56" s="84" t="s">
        <v>295</v>
      </c>
      <c r="E56" s="84">
        <v>240</v>
      </c>
      <c r="F56" s="82"/>
      <c r="G56" s="97">
        <f t="shared" si="13"/>
        <v>399.4</v>
      </c>
      <c r="H56" s="97">
        <f t="shared" si="13"/>
        <v>223.42721</v>
      </c>
      <c r="I56" s="97">
        <f t="shared" si="13"/>
        <v>495</v>
      </c>
      <c r="J56" s="97">
        <f t="shared" si="13"/>
        <v>493.93434</v>
      </c>
      <c r="K56" s="96">
        <f t="shared" si="0"/>
        <v>99.78471515151516</v>
      </c>
    </row>
    <row r="57" spans="1:11" ht="15">
      <c r="A57" s="10" t="s">
        <v>8</v>
      </c>
      <c r="B57" s="90" t="s">
        <v>13</v>
      </c>
      <c r="C57" s="90" t="s">
        <v>15</v>
      </c>
      <c r="D57" s="84" t="s">
        <v>295</v>
      </c>
      <c r="E57" s="84">
        <v>240</v>
      </c>
      <c r="F57" s="84">
        <v>1</v>
      </c>
      <c r="G57" s="97">
        <v>399.4</v>
      </c>
      <c r="H57" s="97">
        <v>223.42721</v>
      </c>
      <c r="I57" s="97">
        <v>495</v>
      </c>
      <c r="J57" s="97">
        <v>493.93434</v>
      </c>
      <c r="K57" s="96">
        <f t="shared" si="0"/>
        <v>99.78471515151516</v>
      </c>
    </row>
    <row r="58" spans="1:11" ht="15">
      <c r="A58" s="8" t="s">
        <v>23</v>
      </c>
      <c r="B58" s="90" t="s">
        <v>13</v>
      </c>
      <c r="C58" s="90" t="s">
        <v>15</v>
      </c>
      <c r="D58" s="84" t="s">
        <v>295</v>
      </c>
      <c r="E58" s="84">
        <v>800</v>
      </c>
      <c r="F58" s="82"/>
      <c r="G58" s="97">
        <f aca="true" t="shared" si="14" ref="G58:J59">G59</f>
        <v>15</v>
      </c>
      <c r="H58" s="97">
        <f t="shared" si="14"/>
        <v>10.71528</v>
      </c>
      <c r="I58" s="97">
        <f t="shared" si="14"/>
        <v>41</v>
      </c>
      <c r="J58" s="97">
        <f t="shared" si="14"/>
        <v>39.61214</v>
      </c>
      <c r="K58" s="96">
        <f t="shared" si="0"/>
        <v>96.61497560975609</v>
      </c>
    </row>
    <row r="59" spans="1:11" ht="15">
      <c r="A59" s="8" t="s">
        <v>24</v>
      </c>
      <c r="B59" s="90" t="s">
        <v>13</v>
      </c>
      <c r="C59" s="90" t="s">
        <v>15</v>
      </c>
      <c r="D59" s="84" t="s">
        <v>295</v>
      </c>
      <c r="E59" s="84">
        <v>850</v>
      </c>
      <c r="F59" s="82"/>
      <c r="G59" s="97">
        <f t="shared" si="14"/>
        <v>15</v>
      </c>
      <c r="H59" s="97">
        <f t="shared" si="14"/>
        <v>10.71528</v>
      </c>
      <c r="I59" s="97">
        <f t="shared" si="14"/>
        <v>41</v>
      </c>
      <c r="J59" s="97">
        <f t="shared" si="14"/>
        <v>39.61214</v>
      </c>
      <c r="K59" s="96">
        <f t="shared" si="0"/>
        <v>96.61497560975609</v>
      </c>
    </row>
    <row r="60" spans="1:11" ht="15">
      <c r="A60" s="10" t="s">
        <v>8</v>
      </c>
      <c r="B60" s="90" t="s">
        <v>13</v>
      </c>
      <c r="C60" s="90" t="s">
        <v>15</v>
      </c>
      <c r="D60" s="84" t="s">
        <v>295</v>
      </c>
      <c r="E60" s="84">
        <v>850</v>
      </c>
      <c r="F60" s="84">
        <v>1</v>
      </c>
      <c r="G60" s="97">
        <v>15</v>
      </c>
      <c r="H60" s="97">
        <v>10.71528</v>
      </c>
      <c r="I60" s="97">
        <v>41</v>
      </c>
      <c r="J60" s="97">
        <v>39.61214</v>
      </c>
      <c r="K60" s="96">
        <f t="shared" si="0"/>
        <v>96.61497560975609</v>
      </c>
    </row>
    <row r="61" spans="1:11" ht="15">
      <c r="A61" s="7" t="s">
        <v>78</v>
      </c>
      <c r="B61" s="155" t="s">
        <v>13</v>
      </c>
      <c r="C61" s="155" t="s">
        <v>79</v>
      </c>
      <c r="D61" s="83"/>
      <c r="E61" s="83"/>
      <c r="F61" s="83"/>
      <c r="G61" s="157">
        <f aca="true" t="shared" si="15" ref="G61:J65">G62</f>
        <v>150</v>
      </c>
      <c r="H61" s="157">
        <f t="shared" si="15"/>
        <v>0</v>
      </c>
      <c r="I61" s="157">
        <f t="shared" si="15"/>
        <v>10</v>
      </c>
      <c r="J61" s="142">
        <f t="shared" si="15"/>
        <v>0</v>
      </c>
      <c r="K61" s="143">
        <f t="shared" si="0"/>
        <v>0</v>
      </c>
    </row>
    <row r="62" spans="1:11" ht="15">
      <c r="A62" s="8" t="s">
        <v>16</v>
      </c>
      <c r="B62" s="90" t="s">
        <v>13</v>
      </c>
      <c r="C62" s="90" t="s">
        <v>79</v>
      </c>
      <c r="D62" s="84" t="s">
        <v>297</v>
      </c>
      <c r="E62" s="82"/>
      <c r="F62" s="82"/>
      <c r="G62" s="97">
        <f t="shared" si="15"/>
        <v>150</v>
      </c>
      <c r="H62" s="97">
        <f t="shared" si="15"/>
        <v>0</v>
      </c>
      <c r="I62" s="97">
        <f t="shared" si="15"/>
        <v>10</v>
      </c>
      <c r="J62" s="97">
        <f t="shared" si="15"/>
        <v>0</v>
      </c>
      <c r="K62" s="96">
        <f t="shared" si="0"/>
        <v>0</v>
      </c>
    </row>
    <row r="63" spans="1:11" ht="45">
      <c r="A63" s="8" t="s">
        <v>80</v>
      </c>
      <c r="B63" s="90" t="s">
        <v>13</v>
      </c>
      <c r="C63" s="90" t="s">
        <v>79</v>
      </c>
      <c r="D63" s="84" t="s">
        <v>302</v>
      </c>
      <c r="E63" s="82"/>
      <c r="F63" s="82"/>
      <c r="G63" s="97">
        <f t="shared" si="15"/>
        <v>150</v>
      </c>
      <c r="H63" s="97">
        <f t="shared" si="15"/>
        <v>0</v>
      </c>
      <c r="I63" s="97">
        <f t="shared" si="15"/>
        <v>10</v>
      </c>
      <c r="J63" s="97">
        <f t="shared" si="15"/>
        <v>0</v>
      </c>
      <c r="K63" s="96">
        <f t="shared" si="0"/>
        <v>0</v>
      </c>
    </row>
    <row r="64" spans="1:11" ht="15">
      <c r="A64" s="8" t="s">
        <v>23</v>
      </c>
      <c r="B64" s="90" t="s">
        <v>13</v>
      </c>
      <c r="C64" s="90" t="s">
        <v>79</v>
      </c>
      <c r="D64" s="84" t="s">
        <v>302</v>
      </c>
      <c r="E64" s="84">
        <v>800</v>
      </c>
      <c r="F64" s="82"/>
      <c r="G64" s="97">
        <f t="shared" si="15"/>
        <v>150</v>
      </c>
      <c r="H64" s="97">
        <f t="shared" si="15"/>
        <v>0</v>
      </c>
      <c r="I64" s="97">
        <f t="shared" si="15"/>
        <v>10</v>
      </c>
      <c r="J64" s="97">
        <f t="shared" si="15"/>
        <v>0</v>
      </c>
      <c r="K64" s="96">
        <f t="shared" si="0"/>
        <v>0</v>
      </c>
    </row>
    <row r="65" spans="1:11" ht="15">
      <c r="A65" s="8" t="s">
        <v>81</v>
      </c>
      <c r="B65" s="90" t="s">
        <v>13</v>
      </c>
      <c r="C65" s="90" t="s">
        <v>79</v>
      </c>
      <c r="D65" s="84" t="s">
        <v>302</v>
      </c>
      <c r="E65" s="84">
        <v>870</v>
      </c>
      <c r="F65" s="82"/>
      <c r="G65" s="97">
        <f t="shared" si="15"/>
        <v>150</v>
      </c>
      <c r="H65" s="97">
        <f t="shared" si="15"/>
        <v>0</v>
      </c>
      <c r="I65" s="97">
        <f t="shared" si="15"/>
        <v>10</v>
      </c>
      <c r="J65" s="97">
        <f t="shared" si="15"/>
        <v>0</v>
      </c>
      <c r="K65" s="96">
        <f t="shared" si="0"/>
        <v>0</v>
      </c>
    </row>
    <row r="66" spans="1:11" ht="15">
      <c r="A66" s="10" t="s">
        <v>8</v>
      </c>
      <c r="B66" s="90" t="s">
        <v>13</v>
      </c>
      <c r="C66" s="90" t="s">
        <v>79</v>
      </c>
      <c r="D66" s="84" t="s">
        <v>302</v>
      </c>
      <c r="E66" s="84">
        <v>870</v>
      </c>
      <c r="F66" s="84">
        <v>1</v>
      </c>
      <c r="G66" s="97">
        <v>150</v>
      </c>
      <c r="H66" s="97"/>
      <c r="I66" s="97">
        <v>10</v>
      </c>
      <c r="J66" s="97"/>
      <c r="K66" s="96">
        <f t="shared" si="0"/>
        <v>0</v>
      </c>
    </row>
    <row r="67" spans="1:11" ht="15">
      <c r="A67" s="7" t="s">
        <v>44</v>
      </c>
      <c r="B67" s="155" t="s">
        <v>13</v>
      </c>
      <c r="C67" s="155" t="s">
        <v>45</v>
      </c>
      <c r="D67" s="83"/>
      <c r="E67" s="83"/>
      <c r="F67" s="83"/>
      <c r="G67" s="157" t="e">
        <f>G68+G115+#REF!</f>
        <v>#REF!</v>
      </c>
      <c r="H67" s="157" t="e">
        <f>H68+H115+#REF!</f>
        <v>#REF!</v>
      </c>
      <c r="I67" s="157">
        <f>I68+I115+I130</f>
        <v>2772.7</v>
      </c>
      <c r="J67" s="203">
        <f>J68+J115+J130</f>
        <v>2203.72232</v>
      </c>
      <c r="K67" s="143">
        <f t="shared" si="0"/>
        <v>79.47929166516391</v>
      </c>
    </row>
    <row r="68" spans="1:11" ht="15">
      <c r="A68" s="8" t="s">
        <v>16</v>
      </c>
      <c r="B68" s="90" t="s">
        <v>13</v>
      </c>
      <c r="C68" s="90" t="s">
        <v>45</v>
      </c>
      <c r="D68" s="84" t="s">
        <v>297</v>
      </c>
      <c r="E68" s="82"/>
      <c r="F68" s="82"/>
      <c r="G68" s="97">
        <f>G77+G84+G98+G102+G111+G91</f>
        <v>997.55923</v>
      </c>
      <c r="H68" s="97">
        <f>H77+H84+H98+H102+H111+H91</f>
        <v>638.56638</v>
      </c>
      <c r="I68" s="97">
        <f>I77+I84+I98+I102+I111+I91+I69+I73</f>
        <v>2748.7</v>
      </c>
      <c r="J68" s="97">
        <f>J77+J84+J98+J102+J111+J91+J69+J73</f>
        <v>2203.72232</v>
      </c>
      <c r="K68" s="96">
        <f t="shared" si="0"/>
        <v>80.17325717611962</v>
      </c>
    </row>
    <row r="69" spans="1:13" ht="30">
      <c r="A69" s="159" t="s">
        <v>484</v>
      </c>
      <c r="B69" s="90" t="s">
        <v>13</v>
      </c>
      <c r="C69" s="90" t="s">
        <v>45</v>
      </c>
      <c r="D69" s="84" t="s">
        <v>485</v>
      </c>
      <c r="E69" s="84"/>
      <c r="F69" s="84"/>
      <c r="G69" s="97"/>
      <c r="H69" s="97"/>
      <c r="I69" s="97">
        <f>I70</f>
        <v>645</v>
      </c>
      <c r="J69" s="97">
        <f>J70</f>
        <v>194.88</v>
      </c>
      <c r="K69" s="96"/>
      <c r="L69" s="101"/>
      <c r="M69" s="100"/>
    </row>
    <row r="70" spans="1:13" ht="30">
      <c r="A70" s="74" t="s">
        <v>413</v>
      </c>
      <c r="B70" s="90" t="s">
        <v>13</v>
      </c>
      <c r="C70" s="90" t="s">
        <v>45</v>
      </c>
      <c r="D70" s="84" t="s">
        <v>485</v>
      </c>
      <c r="E70" s="84">
        <v>200</v>
      </c>
      <c r="F70" s="82"/>
      <c r="G70" s="97">
        <f aca="true" t="shared" si="16" ref="G70:J71">G71</f>
        <v>11.80955</v>
      </c>
      <c r="H70" s="97">
        <f t="shared" si="16"/>
        <v>0</v>
      </c>
      <c r="I70" s="97">
        <f t="shared" si="16"/>
        <v>645</v>
      </c>
      <c r="J70" s="97">
        <f t="shared" si="16"/>
        <v>194.88</v>
      </c>
      <c r="K70" s="96">
        <f aca="true" t="shared" si="17" ref="K70:K76">J70/I70*100</f>
        <v>30.21395348837209</v>
      </c>
      <c r="L70" s="101"/>
      <c r="M70" s="100"/>
    </row>
    <row r="71" spans="1:13" ht="30">
      <c r="A71" s="8" t="s">
        <v>22</v>
      </c>
      <c r="B71" s="90" t="s">
        <v>13</v>
      </c>
      <c r="C71" s="90" t="s">
        <v>45</v>
      </c>
      <c r="D71" s="84" t="s">
        <v>485</v>
      </c>
      <c r="E71" s="84">
        <v>240</v>
      </c>
      <c r="F71" s="82"/>
      <c r="G71" s="97">
        <f t="shared" si="16"/>
        <v>11.80955</v>
      </c>
      <c r="H71" s="97">
        <f t="shared" si="16"/>
        <v>0</v>
      </c>
      <c r="I71" s="97">
        <f t="shared" si="16"/>
        <v>645</v>
      </c>
      <c r="J71" s="97">
        <f t="shared" si="16"/>
        <v>194.88</v>
      </c>
      <c r="K71" s="96">
        <f t="shared" si="17"/>
        <v>30.21395348837209</v>
      </c>
      <c r="L71" s="101"/>
      <c r="M71" s="100"/>
    </row>
    <row r="72" spans="1:13" ht="15">
      <c r="A72" s="10" t="s">
        <v>9</v>
      </c>
      <c r="B72" s="90" t="s">
        <v>13</v>
      </c>
      <c r="C72" s="90" t="s">
        <v>45</v>
      </c>
      <c r="D72" s="84" t="s">
        <v>485</v>
      </c>
      <c r="E72" s="84">
        <v>240</v>
      </c>
      <c r="F72" s="84">
        <v>2</v>
      </c>
      <c r="G72" s="97">
        <v>11.80955</v>
      </c>
      <c r="H72" s="97"/>
      <c r="I72" s="97">
        <v>645</v>
      </c>
      <c r="J72" s="97">
        <v>194.88</v>
      </c>
      <c r="K72" s="96">
        <f t="shared" si="17"/>
        <v>30.21395348837209</v>
      </c>
      <c r="L72" s="101"/>
      <c r="M72" s="100"/>
    </row>
    <row r="73" spans="1:15" ht="60">
      <c r="A73" s="40" t="s">
        <v>225</v>
      </c>
      <c r="B73" s="90" t="s">
        <v>13</v>
      </c>
      <c r="C73" s="86" t="s">
        <v>45</v>
      </c>
      <c r="D73" s="86" t="s">
        <v>547</v>
      </c>
      <c r="E73" s="86"/>
      <c r="F73" s="86"/>
      <c r="G73" s="97"/>
      <c r="H73" s="97"/>
      <c r="I73" s="97">
        <f aca="true" t="shared" si="18" ref="I73:J75">I74</f>
        <v>797.6</v>
      </c>
      <c r="J73" s="97">
        <f t="shared" si="18"/>
        <v>714.19</v>
      </c>
      <c r="K73" s="197">
        <f t="shared" si="17"/>
        <v>89.54237713139419</v>
      </c>
      <c r="L73" s="101"/>
      <c r="M73" s="100"/>
      <c r="O73" s="100"/>
    </row>
    <row r="74" spans="1:15" ht="15">
      <c r="A74" s="8" t="s">
        <v>29</v>
      </c>
      <c r="B74" s="90" t="s">
        <v>13</v>
      </c>
      <c r="C74" s="86" t="s">
        <v>45</v>
      </c>
      <c r="D74" s="86" t="s">
        <v>547</v>
      </c>
      <c r="E74" s="86" t="s">
        <v>75</v>
      </c>
      <c r="F74" s="86"/>
      <c r="G74" s="97"/>
      <c r="H74" s="97"/>
      <c r="I74" s="97">
        <f t="shared" si="18"/>
        <v>797.6</v>
      </c>
      <c r="J74" s="97">
        <f t="shared" si="18"/>
        <v>714.19</v>
      </c>
      <c r="K74" s="197">
        <f t="shared" si="17"/>
        <v>89.54237713139419</v>
      </c>
      <c r="L74" s="101"/>
      <c r="M74" s="100"/>
      <c r="O74" s="100"/>
    </row>
    <row r="75" spans="1:15" ht="15">
      <c r="A75" s="40" t="s">
        <v>38</v>
      </c>
      <c r="B75" s="90" t="s">
        <v>13</v>
      </c>
      <c r="C75" s="86" t="s">
        <v>45</v>
      </c>
      <c r="D75" s="86" t="s">
        <v>547</v>
      </c>
      <c r="E75" s="86" t="s">
        <v>227</v>
      </c>
      <c r="F75" s="86"/>
      <c r="G75" s="97"/>
      <c r="H75" s="97"/>
      <c r="I75" s="97">
        <f t="shared" si="18"/>
        <v>797.6</v>
      </c>
      <c r="J75" s="97">
        <f t="shared" si="18"/>
        <v>714.19</v>
      </c>
      <c r="K75" s="197">
        <f t="shared" si="17"/>
        <v>89.54237713139419</v>
      </c>
      <c r="L75" s="101"/>
      <c r="M75" s="100"/>
      <c r="O75" s="100"/>
    </row>
    <row r="76" spans="1:15" ht="15">
      <c r="A76" s="10" t="s">
        <v>9</v>
      </c>
      <c r="B76" s="90" t="s">
        <v>13</v>
      </c>
      <c r="C76" s="86" t="s">
        <v>45</v>
      </c>
      <c r="D76" s="86" t="s">
        <v>547</v>
      </c>
      <c r="E76" s="86" t="s">
        <v>227</v>
      </c>
      <c r="F76" s="86" t="s">
        <v>141</v>
      </c>
      <c r="G76" s="97"/>
      <c r="H76" s="97"/>
      <c r="I76" s="97">
        <v>797.6</v>
      </c>
      <c r="J76" s="97">
        <v>714.19</v>
      </c>
      <c r="K76" s="197">
        <f t="shared" si="17"/>
        <v>89.54237713139419</v>
      </c>
      <c r="L76" s="101"/>
      <c r="M76" s="100"/>
      <c r="O76" s="100"/>
    </row>
    <row r="77" spans="1:11" ht="30">
      <c r="A77" s="61" t="s">
        <v>329</v>
      </c>
      <c r="B77" s="90" t="s">
        <v>13</v>
      </c>
      <c r="C77" s="90" t="s">
        <v>45</v>
      </c>
      <c r="D77" s="84" t="s">
        <v>299</v>
      </c>
      <c r="E77" s="82"/>
      <c r="F77" s="82"/>
      <c r="G77" s="97">
        <f>G78+G81</f>
        <v>193.6</v>
      </c>
      <c r="H77" s="97">
        <f>H78+H81</f>
        <v>102.27331</v>
      </c>
      <c r="I77" s="97">
        <f>I78+I81</f>
        <v>249.9</v>
      </c>
      <c r="J77" s="97">
        <f>J78+J81</f>
        <v>249.9</v>
      </c>
      <c r="K77" s="96">
        <f t="shared" si="0"/>
        <v>100</v>
      </c>
    </row>
    <row r="78" spans="1:11" ht="60">
      <c r="A78" s="8" t="s">
        <v>19</v>
      </c>
      <c r="B78" s="90" t="s">
        <v>13</v>
      </c>
      <c r="C78" s="90" t="s">
        <v>45</v>
      </c>
      <c r="D78" s="84" t="s">
        <v>299</v>
      </c>
      <c r="E78" s="82">
        <v>100</v>
      </c>
      <c r="F78" s="82"/>
      <c r="G78" s="97">
        <f aca="true" t="shared" si="19" ref="G78:J79">G79</f>
        <v>184.1</v>
      </c>
      <c r="H78" s="97">
        <f t="shared" si="19"/>
        <v>102.27331</v>
      </c>
      <c r="I78" s="97">
        <f t="shared" si="19"/>
        <v>234.9</v>
      </c>
      <c r="J78" s="97">
        <f t="shared" si="19"/>
        <v>234.9</v>
      </c>
      <c r="K78" s="96">
        <f t="shared" si="0"/>
        <v>100</v>
      </c>
    </row>
    <row r="79" spans="1:11" ht="30">
      <c r="A79" s="8" t="s">
        <v>20</v>
      </c>
      <c r="B79" s="90" t="s">
        <v>13</v>
      </c>
      <c r="C79" s="90" t="s">
        <v>45</v>
      </c>
      <c r="D79" s="84" t="s">
        <v>299</v>
      </c>
      <c r="E79" s="82">
        <v>120</v>
      </c>
      <c r="F79" s="82"/>
      <c r="G79" s="97">
        <f t="shared" si="19"/>
        <v>184.1</v>
      </c>
      <c r="H79" s="97">
        <f t="shared" si="19"/>
        <v>102.27331</v>
      </c>
      <c r="I79" s="97">
        <f t="shared" si="19"/>
        <v>234.9</v>
      </c>
      <c r="J79" s="97">
        <f t="shared" si="19"/>
        <v>234.9</v>
      </c>
      <c r="K79" s="96">
        <f aca="true" t="shared" si="20" ref="K79:K144">J79/I79*100</f>
        <v>100</v>
      </c>
    </row>
    <row r="80" spans="1:11" ht="15">
      <c r="A80" s="10" t="s">
        <v>9</v>
      </c>
      <c r="B80" s="90" t="s">
        <v>13</v>
      </c>
      <c r="C80" s="90" t="s">
        <v>45</v>
      </c>
      <c r="D80" s="84" t="s">
        <v>299</v>
      </c>
      <c r="E80" s="84">
        <v>120</v>
      </c>
      <c r="F80" s="84">
        <v>2</v>
      </c>
      <c r="G80" s="97">
        <v>184.1</v>
      </c>
      <c r="H80" s="97">
        <v>102.27331</v>
      </c>
      <c r="I80" s="97">
        <v>234.9</v>
      </c>
      <c r="J80" s="97">
        <v>234.9</v>
      </c>
      <c r="K80" s="96">
        <f t="shared" si="20"/>
        <v>100</v>
      </c>
    </row>
    <row r="81" spans="1:11" ht="30">
      <c r="A81" s="74" t="s">
        <v>413</v>
      </c>
      <c r="B81" s="90" t="s">
        <v>13</v>
      </c>
      <c r="C81" s="90" t="s">
        <v>45</v>
      </c>
      <c r="D81" s="84" t="s">
        <v>299</v>
      </c>
      <c r="E81" s="84">
        <v>200</v>
      </c>
      <c r="F81" s="82"/>
      <c r="G81" s="97">
        <f aca="true" t="shared" si="21" ref="G81:J82">G82</f>
        <v>9.5</v>
      </c>
      <c r="H81" s="97">
        <f t="shared" si="21"/>
        <v>0</v>
      </c>
      <c r="I81" s="97">
        <f t="shared" si="21"/>
        <v>15</v>
      </c>
      <c r="J81" s="97">
        <f t="shared" si="21"/>
        <v>15</v>
      </c>
      <c r="K81" s="96">
        <f t="shared" si="20"/>
        <v>100</v>
      </c>
    </row>
    <row r="82" spans="1:11" ht="30">
      <c r="A82" s="8" t="s">
        <v>22</v>
      </c>
      <c r="B82" s="90" t="s">
        <v>13</v>
      </c>
      <c r="C82" s="90" t="s">
        <v>45</v>
      </c>
      <c r="D82" s="84" t="s">
        <v>299</v>
      </c>
      <c r="E82" s="84">
        <v>240</v>
      </c>
      <c r="F82" s="82"/>
      <c r="G82" s="97">
        <f t="shared" si="21"/>
        <v>9.5</v>
      </c>
      <c r="H82" s="97">
        <f t="shared" si="21"/>
        <v>0</v>
      </c>
      <c r="I82" s="97">
        <f t="shared" si="21"/>
        <v>15</v>
      </c>
      <c r="J82" s="97">
        <f t="shared" si="21"/>
        <v>15</v>
      </c>
      <c r="K82" s="96">
        <f t="shared" si="20"/>
        <v>100</v>
      </c>
    </row>
    <row r="83" spans="1:11" ht="15">
      <c r="A83" s="10" t="s">
        <v>9</v>
      </c>
      <c r="B83" s="90" t="s">
        <v>13</v>
      </c>
      <c r="C83" s="90" t="s">
        <v>45</v>
      </c>
      <c r="D83" s="84" t="s">
        <v>299</v>
      </c>
      <c r="E83" s="84">
        <v>240</v>
      </c>
      <c r="F83" s="84">
        <v>2</v>
      </c>
      <c r="G83" s="97">
        <v>9.5</v>
      </c>
      <c r="H83" s="97"/>
      <c r="I83" s="97">
        <v>15</v>
      </c>
      <c r="J83" s="97">
        <v>15</v>
      </c>
      <c r="K83" s="96">
        <f t="shared" si="20"/>
        <v>100</v>
      </c>
    </row>
    <row r="84" spans="1:11" ht="75">
      <c r="A84" s="61" t="s">
        <v>330</v>
      </c>
      <c r="B84" s="90" t="s">
        <v>13</v>
      </c>
      <c r="C84" s="90" t="s">
        <v>45</v>
      </c>
      <c r="D84" s="84" t="s">
        <v>300</v>
      </c>
      <c r="E84" s="82"/>
      <c r="F84" s="82"/>
      <c r="G84" s="97">
        <f>G85+G88</f>
        <v>193.9</v>
      </c>
      <c r="H84" s="97">
        <f>H85+H88</f>
        <v>120.69534</v>
      </c>
      <c r="I84" s="97">
        <f>I85+I88</f>
        <v>250.2</v>
      </c>
      <c r="J84" s="97">
        <f>J85+J88</f>
        <v>250.2</v>
      </c>
      <c r="K84" s="96">
        <f t="shared" si="20"/>
        <v>100</v>
      </c>
    </row>
    <row r="85" spans="1:11" ht="60">
      <c r="A85" s="8" t="s">
        <v>19</v>
      </c>
      <c r="B85" s="90" t="s">
        <v>13</v>
      </c>
      <c r="C85" s="90" t="s">
        <v>45</v>
      </c>
      <c r="D85" s="84" t="s">
        <v>300</v>
      </c>
      <c r="E85" s="82">
        <v>100</v>
      </c>
      <c r="F85" s="82"/>
      <c r="G85" s="97">
        <f aca="true" t="shared" si="22" ref="G85:J86">G86</f>
        <v>184.1</v>
      </c>
      <c r="H85" s="97">
        <f t="shared" si="22"/>
        <v>120.69534</v>
      </c>
      <c r="I85" s="97">
        <f t="shared" si="22"/>
        <v>235.2</v>
      </c>
      <c r="J85" s="97">
        <f t="shared" si="22"/>
        <v>235.2</v>
      </c>
      <c r="K85" s="96">
        <f t="shared" si="20"/>
        <v>100</v>
      </c>
    </row>
    <row r="86" spans="1:11" ht="30">
      <c r="A86" s="8" t="s">
        <v>20</v>
      </c>
      <c r="B86" s="90" t="s">
        <v>13</v>
      </c>
      <c r="C86" s="90" t="s">
        <v>45</v>
      </c>
      <c r="D86" s="84" t="s">
        <v>300</v>
      </c>
      <c r="E86" s="82">
        <v>120</v>
      </c>
      <c r="F86" s="82"/>
      <c r="G86" s="97">
        <f t="shared" si="22"/>
        <v>184.1</v>
      </c>
      <c r="H86" s="97">
        <f t="shared" si="22"/>
        <v>120.69534</v>
      </c>
      <c r="I86" s="97">
        <f t="shared" si="22"/>
        <v>235.2</v>
      </c>
      <c r="J86" s="97">
        <f t="shared" si="22"/>
        <v>235.2</v>
      </c>
      <c r="K86" s="96">
        <f t="shared" si="20"/>
        <v>100</v>
      </c>
    </row>
    <row r="87" spans="1:11" ht="15">
      <c r="A87" s="10" t="s">
        <v>9</v>
      </c>
      <c r="B87" s="90" t="s">
        <v>13</v>
      </c>
      <c r="C87" s="90" t="s">
        <v>45</v>
      </c>
      <c r="D87" s="84" t="s">
        <v>300</v>
      </c>
      <c r="E87" s="84">
        <v>120</v>
      </c>
      <c r="F87" s="84">
        <v>2</v>
      </c>
      <c r="G87" s="97">
        <v>184.1</v>
      </c>
      <c r="H87" s="97">
        <v>120.69534</v>
      </c>
      <c r="I87" s="97">
        <v>235.2</v>
      </c>
      <c r="J87" s="97">
        <v>235.2</v>
      </c>
      <c r="K87" s="96">
        <f t="shared" si="20"/>
        <v>100</v>
      </c>
    </row>
    <row r="88" spans="1:11" ht="30">
      <c r="A88" s="74" t="s">
        <v>413</v>
      </c>
      <c r="B88" s="90" t="s">
        <v>13</v>
      </c>
      <c r="C88" s="90" t="s">
        <v>45</v>
      </c>
      <c r="D88" s="84" t="s">
        <v>300</v>
      </c>
      <c r="E88" s="84">
        <v>200</v>
      </c>
      <c r="F88" s="82"/>
      <c r="G88" s="97">
        <f aca="true" t="shared" si="23" ref="G88:J89">G89</f>
        <v>9.8</v>
      </c>
      <c r="H88" s="97">
        <f t="shared" si="23"/>
        <v>0</v>
      </c>
      <c r="I88" s="97">
        <f t="shared" si="23"/>
        <v>15</v>
      </c>
      <c r="J88" s="97">
        <f t="shared" si="23"/>
        <v>15</v>
      </c>
      <c r="K88" s="96">
        <f t="shared" si="20"/>
        <v>100</v>
      </c>
    </row>
    <row r="89" spans="1:11" ht="30">
      <c r="A89" s="8" t="s">
        <v>22</v>
      </c>
      <c r="B89" s="90" t="s">
        <v>13</v>
      </c>
      <c r="C89" s="90" t="s">
        <v>45</v>
      </c>
      <c r="D89" s="84" t="s">
        <v>300</v>
      </c>
      <c r="E89" s="84">
        <v>240</v>
      </c>
      <c r="F89" s="82"/>
      <c r="G89" s="97">
        <f t="shared" si="23"/>
        <v>9.8</v>
      </c>
      <c r="H89" s="97">
        <f t="shared" si="23"/>
        <v>0</v>
      </c>
      <c r="I89" s="97">
        <f t="shared" si="23"/>
        <v>15</v>
      </c>
      <c r="J89" s="97">
        <f t="shared" si="23"/>
        <v>15</v>
      </c>
      <c r="K89" s="96">
        <f t="shared" si="20"/>
        <v>100</v>
      </c>
    </row>
    <row r="90" spans="1:11" ht="15">
      <c r="A90" s="10" t="s">
        <v>9</v>
      </c>
      <c r="B90" s="90" t="s">
        <v>13</v>
      </c>
      <c r="C90" s="90" t="s">
        <v>45</v>
      </c>
      <c r="D90" s="84" t="s">
        <v>300</v>
      </c>
      <c r="E90" s="84">
        <v>240</v>
      </c>
      <c r="F90" s="84">
        <v>2</v>
      </c>
      <c r="G90" s="97">
        <v>9.8</v>
      </c>
      <c r="H90" s="97"/>
      <c r="I90" s="97">
        <v>15</v>
      </c>
      <c r="J90" s="97">
        <v>15</v>
      </c>
      <c r="K90" s="96">
        <f t="shared" si="20"/>
        <v>100</v>
      </c>
    </row>
    <row r="91" spans="1:11" ht="60">
      <c r="A91" s="61" t="s">
        <v>331</v>
      </c>
      <c r="B91" s="90" t="s">
        <v>13</v>
      </c>
      <c r="C91" s="90" t="s">
        <v>45</v>
      </c>
      <c r="D91" s="84" t="s">
        <v>301</v>
      </c>
      <c r="E91" s="82"/>
      <c r="F91" s="82"/>
      <c r="G91" s="97">
        <f>G92+G95</f>
        <v>75.05923</v>
      </c>
      <c r="H91" s="97">
        <f>H92+H95</f>
        <v>3.5</v>
      </c>
      <c r="I91" s="97">
        <f>I92+I95</f>
        <v>288</v>
      </c>
      <c r="J91" s="97">
        <f>J92+J95</f>
        <v>288</v>
      </c>
      <c r="K91" s="96">
        <f t="shared" si="20"/>
        <v>100</v>
      </c>
    </row>
    <row r="92" spans="1:11" ht="60">
      <c r="A92" s="8" t="s">
        <v>19</v>
      </c>
      <c r="B92" s="90" t="s">
        <v>13</v>
      </c>
      <c r="C92" s="90" t="s">
        <v>45</v>
      </c>
      <c r="D92" s="84" t="s">
        <v>301</v>
      </c>
      <c r="E92" s="82">
        <v>100</v>
      </c>
      <c r="F92" s="82"/>
      <c r="G92" s="97">
        <f aca="true" t="shared" si="24" ref="G92:J93">G93</f>
        <v>63.24968</v>
      </c>
      <c r="H92" s="97">
        <f t="shared" si="24"/>
        <v>3.5</v>
      </c>
      <c r="I92" s="97">
        <f t="shared" si="24"/>
        <v>280.5</v>
      </c>
      <c r="J92" s="97">
        <f t="shared" si="24"/>
        <v>280.5</v>
      </c>
      <c r="K92" s="96">
        <f t="shared" si="20"/>
        <v>100</v>
      </c>
    </row>
    <row r="93" spans="1:11" ht="30">
      <c r="A93" s="8" t="s">
        <v>20</v>
      </c>
      <c r="B93" s="90" t="s">
        <v>13</v>
      </c>
      <c r="C93" s="90" t="s">
        <v>45</v>
      </c>
      <c r="D93" s="84" t="s">
        <v>301</v>
      </c>
      <c r="E93" s="82">
        <v>120</v>
      </c>
      <c r="F93" s="82"/>
      <c r="G93" s="97">
        <f t="shared" si="24"/>
        <v>63.24968</v>
      </c>
      <c r="H93" s="97">
        <f t="shared" si="24"/>
        <v>3.5</v>
      </c>
      <c r="I93" s="97">
        <f t="shared" si="24"/>
        <v>280.5</v>
      </c>
      <c r="J93" s="97">
        <f t="shared" si="24"/>
        <v>280.5</v>
      </c>
      <c r="K93" s="96">
        <f t="shared" si="20"/>
        <v>100</v>
      </c>
    </row>
    <row r="94" spans="1:11" ht="15">
      <c r="A94" s="10" t="s">
        <v>9</v>
      </c>
      <c r="B94" s="90" t="s">
        <v>13</v>
      </c>
      <c r="C94" s="90" t="s">
        <v>45</v>
      </c>
      <c r="D94" s="84" t="s">
        <v>301</v>
      </c>
      <c r="E94" s="84">
        <v>120</v>
      </c>
      <c r="F94" s="84">
        <v>2</v>
      </c>
      <c r="G94" s="97">
        <v>63.24968</v>
      </c>
      <c r="H94" s="97">
        <v>3.5</v>
      </c>
      <c r="I94" s="97">
        <v>280.5</v>
      </c>
      <c r="J94" s="97">
        <v>280.5</v>
      </c>
      <c r="K94" s="96">
        <f t="shared" si="20"/>
        <v>100</v>
      </c>
    </row>
    <row r="95" spans="1:11" ht="30">
      <c r="A95" s="74" t="s">
        <v>413</v>
      </c>
      <c r="B95" s="90" t="s">
        <v>13</v>
      </c>
      <c r="C95" s="90" t="s">
        <v>45</v>
      </c>
      <c r="D95" s="84" t="s">
        <v>301</v>
      </c>
      <c r="E95" s="84">
        <v>200</v>
      </c>
      <c r="F95" s="82"/>
      <c r="G95" s="97">
        <f aca="true" t="shared" si="25" ref="G95:J96">G96</f>
        <v>11.80955</v>
      </c>
      <c r="H95" s="97">
        <f t="shared" si="25"/>
        <v>0</v>
      </c>
      <c r="I95" s="97">
        <f t="shared" si="25"/>
        <v>7.5</v>
      </c>
      <c r="J95" s="97">
        <f t="shared" si="25"/>
        <v>7.5</v>
      </c>
      <c r="K95" s="96">
        <f t="shared" si="20"/>
        <v>100</v>
      </c>
    </row>
    <row r="96" spans="1:11" ht="30">
      <c r="A96" s="8" t="s">
        <v>22</v>
      </c>
      <c r="B96" s="90" t="s">
        <v>13</v>
      </c>
      <c r="C96" s="90" t="s">
        <v>45</v>
      </c>
      <c r="D96" s="84" t="s">
        <v>301</v>
      </c>
      <c r="E96" s="84">
        <v>240</v>
      </c>
      <c r="F96" s="82"/>
      <c r="G96" s="97">
        <f t="shared" si="25"/>
        <v>11.80955</v>
      </c>
      <c r="H96" s="97">
        <f t="shared" si="25"/>
        <v>0</v>
      </c>
      <c r="I96" s="97">
        <f t="shared" si="25"/>
        <v>7.5</v>
      </c>
      <c r="J96" s="97">
        <f t="shared" si="25"/>
        <v>7.5</v>
      </c>
      <c r="K96" s="96">
        <f t="shared" si="20"/>
        <v>100</v>
      </c>
    </row>
    <row r="97" spans="1:11" ht="15">
      <c r="A97" s="10" t="s">
        <v>9</v>
      </c>
      <c r="B97" s="90" t="s">
        <v>13</v>
      </c>
      <c r="C97" s="90" t="s">
        <v>45</v>
      </c>
      <c r="D97" s="84" t="s">
        <v>301</v>
      </c>
      <c r="E97" s="84">
        <v>240</v>
      </c>
      <c r="F97" s="84">
        <v>2</v>
      </c>
      <c r="G97" s="97">
        <v>11.80955</v>
      </c>
      <c r="H97" s="97"/>
      <c r="I97" s="97">
        <v>7.5</v>
      </c>
      <c r="J97" s="97">
        <v>7.5</v>
      </c>
      <c r="K97" s="96">
        <f t="shared" si="20"/>
        <v>100</v>
      </c>
    </row>
    <row r="98" spans="1:11" ht="30">
      <c r="A98" s="8" t="s">
        <v>333</v>
      </c>
      <c r="B98" s="90" t="s">
        <v>13</v>
      </c>
      <c r="C98" s="90" t="s">
        <v>45</v>
      </c>
      <c r="D98" s="84" t="s">
        <v>332</v>
      </c>
      <c r="E98" s="82"/>
      <c r="F98" s="82"/>
      <c r="G98" s="97">
        <f aca="true" t="shared" si="26" ref="G98:J100">G99</f>
        <v>50</v>
      </c>
      <c r="H98" s="97">
        <f t="shared" si="26"/>
        <v>0</v>
      </c>
      <c r="I98" s="97">
        <f t="shared" si="26"/>
        <v>10</v>
      </c>
      <c r="J98" s="97">
        <f t="shared" si="26"/>
        <v>0</v>
      </c>
      <c r="K98" s="96">
        <f t="shared" si="20"/>
        <v>0</v>
      </c>
    </row>
    <row r="99" spans="1:11" ht="30">
      <c r="A99" s="74" t="s">
        <v>413</v>
      </c>
      <c r="B99" s="90" t="s">
        <v>13</v>
      </c>
      <c r="C99" s="90" t="s">
        <v>45</v>
      </c>
      <c r="D99" s="84" t="s">
        <v>332</v>
      </c>
      <c r="E99" s="84">
        <v>200</v>
      </c>
      <c r="F99" s="82"/>
      <c r="G99" s="97">
        <f t="shared" si="26"/>
        <v>50</v>
      </c>
      <c r="H99" s="97">
        <f t="shared" si="26"/>
        <v>0</v>
      </c>
      <c r="I99" s="97">
        <f t="shared" si="26"/>
        <v>10</v>
      </c>
      <c r="J99" s="97">
        <f t="shared" si="26"/>
        <v>0</v>
      </c>
      <c r="K99" s="96">
        <f t="shared" si="20"/>
        <v>0</v>
      </c>
    </row>
    <row r="100" spans="1:11" ht="30">
      <c r="A100" s="8" t="s">
        <v>22</v>
      </c>
      <c r="B100" s="90" t="s">
        <v>13</v>
      </c>
      <c r="C100" s="90" t="s">
        <v>45</v>
      </c>
      <c r="D100" s="84" t="s">
        <v>332</v>
      </c>
      <c r="E100" s="84">
        <v>240</v>
      </c>
      <c r="F100" s="82"/>
      <c r="G100" s="97">
        <f t="shared" si="26"/>
        <v>50</v>
      </c>
      <c r="H100" s="97">
        <f t="shared" si="26"/>
        <v>0</v>
      </c>
      <c r="I100" s="97">
        <f t="shared" si="26"/>
        <v>10</v>
      </c>
      <c r="J100" s="97">
        <f t="shared" si="26"/>
        <v>0</v>
      </c>
      <c r="K100" s="96">
        <f t="shared" si="20"/>
        <v>0</v>
      </c>
    </row>
    <row r="101" spans="1:11" ht="15">
      <c r="A101" s="10" t="s">
        <v>8</v>
      </c>
      <c r="B101" s="90" t="s">
        <v>13</v>
      </c>
      <c r="C101" s="90" t="s">
        <v>45</v>
      </c>
      <c r="D101" s="84" t="s">
        <v>332</v>
      </c>
      <c r="E101" s="84">
        <v>240</v>
      </c>
      <c r="F101" s="84">
        <v>1</v>
      </c>
      <c r="G101" s="97">
        <v>50</v>
      </c>
      <c r="H101" s="97"/>
      <c r="I101" s="97">
        <v>10</v>
      </c>
      <c r="J101" s="97"/>
      <c r="K101" s="96">
        <f t="shared" si="20"/>
        <v>0</v>
      </c>
    </row>
    <row r="102" spans="1:11" ht="45">
      <c r="A102" s="8" t="s">
        <v>82</v>
      </c>
      <c r="B102" s="90" t="s">
        <v>13</v>
      </c>
      <c r="C102" s="90" t="s">
        <v>45</v>
      </c>
      <c r="D102" s="84" t="s">
        <v>334</v>
      </c>
      <c r="E102" s="82"/>
      <c r="F102" s="82"/>
      <c r="G102" s="97">
        <f>G103+G106</f>
        <v>295</v>
      </c>
      <c r="H102" s="97">
        <f>H103+H106</f>
        <v>227.37599999999998</v>
      </c>
      <c r="I102" s="97">
        <f>I103+I106</f>
        <v>305</v>
      </c>
      <c r="J102" s="97">
        <f>J103+J106</f>
        <v>304.00232</v>
      </c>
      <c r="K102" s="96">
        <f t="shared" si="20"/>
        <v>99.67289180327869</v>
      </c>
    </row>
    <row r="103" spans="1:11" ht="30">
      <c r="A103" s="74" t="s">
        <v>413</v>
      </c>
      <c r="B103" s="90" t="s">
        <v>13</v>
      </c>
      <c r="C103" s="90" t="s">
        <v>45</v>
      </c>
      <c r="D103" s="84" t="s">
        <v>334</v>
      </c>
      <c r="E103" s="84">
        <v>200</v>
      </c>
      <c r="F103" s="82"/>
      <c r="G103" s="97">
        <f aca="true" t="shared" si="27" ref="G103:J104">G104</f>
        <v>185</v>
      </c>
      <c r="H103" s="97">
        <f t="shared" si="27"/>
        <v>119.422</v>
      </c>
      <c r="I103" s="97">
        <f t="shared" si="27"/>
        <v>295</v>
      </c>
      <c r="J103" s="97">
        <f t="shared" si="27"/>
        <v>294.00232</v>
      </c>
      <c r="K103" s="96">
        <f t="shared" si="20"/>
        <v>99.66180338983051</v>
      </c>
    </row>
    <row r="104" spans="1:11" ht="30">
      <c r="A104" s="8" t="s">
        <v>22</v>
      </c>
      <c r="B104" s="90" t="s">
        <v>13</v>
      </c>
      <c r="C104" s="90" t="s">
        <v>45</v>
      </c>
      <c r="D104" s="84" t="s">
        <v>334</v>
      </c>
      <c r="E104" s="84">
        <v>240</v>
      </c>
      <c r="F104" s="82"/>
      <c r="G104" s="97">
        <f t="shared" si="27"/>
        <v>185</v>
      </c>
      <c r="H104" s="97">
        <f t="shared" si="27"/>
        <v>119.422</v>
      </c>
      <c r="I104" s="97">
        <f t="shared" si="27"/>
        <v>295</v>
      </c>
      <c r="J104" s="97">
        <f t="shared" si="27"/>
        <v>294.00232</v>
      </c>
      <c r="K104" s="96">
        <f t="shared" si="20"/>
        <v>99.66180338983051</v>
      </c>
    </row>
    <row r="105" spans="1:11" ht="15">
      <c r="A105" s="10" t="s">
        <v>8</v>
      </c>
      <c r="B105" s="90" t="s">
        <v>13</v>
      </c>
      <c r="C105" s="90" t="s">
        <v>45</v>
      </c>
      <c r="D105" s="84" t="s">
        <v>334</v>
      </c>
      <c r="E105" s="84">
        <v>240</v>
      </c>
      <c r="F105" s="84">
        <v>1</v>
      </c>
      <c r="G105" s="97">
        <v>185</v>
      </c>
      <c r="H105" s="97">
        <v>119.422</v>
      </c>
      <c r="I105" s="97">
        <v>295</v>
      </c>
      <c r="J105" s="97">
        <v>294.00232</v>
      </c>
      <c r="K105" s="96">
        <f t="shared" si="20"/>
        <v>99.66180338983051</v>
      </c>
    </row>
    <row r="106" spans="1:11" ht="15">
      <c r="A106" s="8" t="s">
        <v>23</v>
      </c>
      <c r="B106" s="90" t="s">
        <v>13</v>
      </c>
      <c r="C106" s="90" t="s">
        <v>45</v>
      </c>
      <c r="D106" s="84" t="s">
        <v>334</v>
      </c>
      <c r="E106" s="84">
        <v>800</v>
      </c>
      <c r="F106" s="82"/>
      <c r="G106" s="97">
        <f>G109</f>
        <v>110</v>
      </c>
      <c r="H106" s="97">
        <f>H109</f>
        <v>107.954</v>
      </c>
      <c r="I106" s="97">
        <f>I107+I109</f>
        <v>10</v>
      </c>
      <c r="J106" s="97">
        <f>J107+J109</f>
        <v>10</v>
      </c>
      <c r="K106" s="96">
        <f t="shared" si="20"/>
        <v>100</v>
      </c>
    </row>
    <row r="107" spans="1:15" ht="15">
      <c r="A107" s="8" t="s">
        <v>24</v>
      </c>
      <c r="B107" s="90" t="s">
        <v>13</v>
      </c>
      <c r="C107" s="90" t="s">
        <v>45</v>
      </c>
      <c r="D107" s="84" t="s">
        <v>334</v>
      </c>
      <c r="E107" s="84">
        <v>850</v>
      </c>
      <c r="F107" s="82"/>
      <c r="G107" s="97" t="e">
        <f>#REF!</f>
        <v>#REF!</v>
      </c>
      <c r="H107" s="97" t="e">
        <f>#REF!</f>
        <v>#REF!</v>
      </c>
      <c r="I107" s="97">
        <f>I108</f>
        <v>10</v>
      </c>
      <c r="J107" s="97">
        <f>J108</f>
        <v>10</v>
      </c>
      <c r="K107" s="197">
        <f>J107/I107*100</f>
        <v>100</v>
      </c>
      <c r="L107" s="101"/>
      <c r="M107" s="100"/>
      <c r="O107" s="100"/>
    </row>
    <row r="108" spans="1:15" ht="15">
      <c r="A108" s="10" t="s">
        <v>8</v>
      </c>
      <c r="B108" s="90" t="s">
        <v>13</v>
      </c>
      <c r="C108" s="90" t="s">
        <v>45</v>
      </c>
      <c r="D108" s="84" t="s">
        <v>334</v>
      </c>
      <c r="E108" s="84">
        <v>850</v>
      </c>
      <c r="F108" s="84">
        <v>1</v>
      </c>
      <c r="G108" s="97">
        <v>4517</v>
      </c>
      <c r="H108" s="97">
        <v>1736.23365</v>
      </c>
      <c r="I108" s="97">
        <v>10</v>
      </c>
      <c r="J108" s="97">
        <v>10</v>
      </c>
      <c r="K108" s="197">
        <f>J108/I108*100</f>
        <v>100</v>
      </c>
      <c r="L108" s="101"/>
      <c r="M108" s="100"/>
      <c r="O108" s="100"/>
    </row>
    <row r="109" spans="1:11" ht="15" hidden="1">
      <c r="A109" s="8" t="s">
        <v>83</v>
      </c>
      <c r="B109" s="90" t="s">
        <v>13</v>
      </c>
      <c r="C109" s="90" t="s">
        <v>45</v>
      </c>
      <c r="D109" s="84" t="s">
        <v>334</v>
      </c>
      <c r="E109" s="84">
        <v>880</v>
      </c>
      <c r="F109" s="82"/>
      <c r="G109" s="97">
        <f>G110</f>
        <v>110</v>
      </c>
      <c r="H109" s="97">
        <f>H110</f>
        <v>107.954</v>
      </c>
      <c r="I109" s="97">
        <f>I110</f>
        <v>0</v>
      </c>
      <c r="J109" s="97">
        <f>J110</f>
        <v>0</v>
      </c>
      <c r="K109" s="96" t="e">
        <f t="shared" si="20"/>
        <v>#DIV/0!</v>
      </c>
    </row>
    <row r="110" spans="1:11" ht="15" hidden="1">
      <c r="A110" s="10" t="s">
        <v>8</v>
      </c>
      <c r="B110" s="90" t="s">
        <v>13</v>
      </c>
      <c r="C110" s="90" t="s">
        <v>45</v>
      </c>
      <c r="D110" s="84" t="s">
        <v>334</v>
      </c>
      <c r="E110" s="84">
        <v>880</v>
      </c>
      <c r="F110" s="84">
        <v>1</v>
      </c>
      <c r="G110" s="97">
        <v>110</v>
      </c>
      <c r="H110" s="97">
        <v>107.954</v>
      </c>
      <c r="I110" s="97"/>
      <c r="J110" s="97"/>
      <c r="K110" s="96" t="e">
        <f t="shared" si="20"/>
        <v>#DIV/0!</v>
      </c>
    </row>
    <row r="111" spans="1:11" ht="45">
      <c r="A111" s="8" t="s">
        <v>84</v>
      </c>
      <c r="B111" s="90" t="s">
        <v>13</v>
      </c>
      <c r="C111" s="90" t="s">
        <v>45</v>
      </c>
      <c r="D111" s="84" t="s">
        <v>335</v>
      </c>
      <c r="E111" s="82"/>
      <c r="F111" s="82"/>
      <c r="G111" s="97">
        <f aca="true" t="shared" si="28" ref="G111:J113">G112</f>
        <v>190</v>
      </c>
      <c r="H111" s="97">
        <f t="shared" si="28"/>
        <v>184.72173</v>
      </c>
      <c r="I111" s="97">
        <f t="shared" si="28"/>
        <v>203</v>
      </c>
      <c r="J111" s="97">
        <f t="shared" si="28"/>
        <v>202.55</v>
      </c>
      <c r="K111" s="96">
        <f t="shared" si="20"/>
        <v>99.77832512315271</v>
      </c>
    </row>
    <row r="112" spans="1:11" ht="30">
      <c r="A112" s="74" t="s">
        <v>413</v>
      </c>
      <c r="B112" s="90" t="s">
        <v>13</v>
      </c>
      <c r="C112" s="90" t="s">
        <v>45</v>
      </c>
      <c r="D112" s="84" t="s">
        <v>335</v>
      </c>
      <c r="E112" s="84">
        <v>200</v>
      </c>
      <c r="F112" s="82"/>
      <c r="G112" s="97">
        <f t="shared" si="28"/>
        <v>190</v>
      </c>
      <c r="H112" s="97">
        <f t="shared" si="28"/>
        <v>184.72173</v>
      </c>
      <c r="I112" s="97">
        <f t="shared" si="28"/>
        <v>203</v>
      </c>
      <c r="J112" s="97">
        <f t="shared" si="28"/>
        <v>202.55</v>
      </c>
      <c r="K112" s="96">
        <f t="shared" si="20"/>
        <v>99.77832512315271</v>
      </c>
    </row>
    <row r="113" spans="1:11" ht="30">
      <c r="A113" s="8" t="s">
        <v>22</v>
      </c>
      <c r="B113" s="90" t="s">
        <v>13</v>
      </c>
      <c r="C113" s="90" t="s">
        <v>45</v>
      </c>
      <c r="D113" s="84" t="s">
        <v>335</v>
      </c>
      <c r="E113" s="84">
        <v>240</v>
      </c>
      <c r="F113" s="82"/>
      <c r="G113" s="97">
        <f t="shared" si="28"/>
        <v>190</v>
      </c>
      <c r="H113" s="97">
        <f t="shared" si="28"/>
        <v>184.72173</v>
      </c>
      <c r="I113" s="97">
        <f t="shared" si="28"/>
        <v>203</v>
      </c>
      <c r="J113" s="97">
        <f t="shared" si="28"/>
        <v>202.55</v>
      </c>
      <c r="K113" s="96">
        <f t="shared" si="20"/>
        <v>99.77832512315271</v>
      </c>
    </row>
    <row r="114" spans="1:11" ht="15">
      <c r="A114" s="10" t="s">
        <v>8</v>
      </c>
      <c r="B114" s="90" t="s">
        <v>13</v>
      </c>
      <c r="C114" s="90" t="s">
        <v>45</v>
      </c>
      <c r="D114" s="84" t="s">
        <v>335</v>
      </c>
      <c r="E114" s="84">
        <v>240</v>
      </c>
      <c r="F114" s="84">
        <v>1</v>
      </c>
      <c r="G114" s="97">
        <v>190</v>
      </c>
      <c r="H114" s="97">
        <v>184.72173</v>
      </c>
      <c r="I114" s="97">
        <v>203</v>
      </c>
      <c r="J114" s="97">
        <v>202.55</v>
      </c>
      <c r="K114" s="96">
        <f t="shared" si="20"/>
        <v>99.77832512315271</v>
      </c>
    </row>
    <row r="115" spans="1:11" ht="30">
      <c r="A115" s="72" t="s">
        <v>305</v>
      </c>
      <c r="B115" s="90" t="s">
        <v>13</v>
      </c>
      <c r="C115" s="90" t="s">
        <v>45</v>
      </c>
      <c r="D115" s="84" t="s">
        <v>336</v>
      </c>
      <c r="E115" s="82"/>
      <c r="F115" s="82"/>
      <c r="G115" s="97">
        <f aca="true" t="shared" si="29" ref="G115:J119">G116</f>
        <v>11</v>
      </c>
      <c r="H115" s="97">
        <f t="shared" si="29"/>
        <v>0</v>
      </c>
      <c r="I115" s="97">
        <f>I116+I121</f>
        <v>19</v>
      </c>
      <c r="J115" s="97">
        <f>J116+J121</f>
        <v>0</v>
      </c>
      <c r="K115" s="96">
        <f t="shared" si="20"/>
        <v>0</v>
      </c>
    </row>
    <row r="116" spans="1:11" ht="30">
      <c r="A116" s="72" t="s">
        <v>317</v>
      </c>
      <c r="B116" s="90" t="s">
        <v>13</v>
      </c>
      <c r="C116" s="90" t="s">
        <v>45</v>
      </c>
      <c r="D116" s="84" t="s">
        <v>352</v>
      </c>
      <c r="E116" s="82"/>
      <c r="F116" s="82"/>
      <c r="G116" s="97">
        <f t="shared" si="29"/>
        <v>11</v>
      </c>
      <c r="H116" s="97">
        <f t="shared" si="29"/>
        <v>0</v>
      </c>
      <c r="I116" s="97">
        <f t="shared" si="29"/>
        <v>8</v>
      </c>
      <c r="J116" s="97">
        <f t="shared" si="29"/>
        <v>0</v>
      </c>
      <c r="K116" s="96">
        <f t="shared" si="20"/>
        <v>0</v>
      </c>
    </row>
    <row r="117" spans="1:11" ht="75">
      <c r="A117" s="11" t="s">
        <v>367</v>
      </c>
      <c r="B117" s="90" t="s">
        <v>13</v>
      </c>
      <c r="C117" s="90" t="s">
        <v>45</v>
      </c>
      <c r="D117" s="84" t="s">
        <v>337</v>
      </c>
      <c r="E117" s="82"/>
      <c r="F117" s="82"/>
      <c r="G117" s="97">
        <f t="shared" si="29"/>
        <v>11</v>
      </c>
      <c r="H117" s="97">
        <f t="shared" si="29"/>
        <v>0</v>
      </c>
      <c r="I117" s="97">
        <f t="shared" si="29"/>
        <v>8</v>
      </c>
      <c r="J117" s="97">
        <f t="shared" si="29"/>
        <v>0</v>
      </c>
      <c r="K117" s="96">
        <f t="shared" si="20"/>
        <v>0</v>
      </c>
    </row>
    <row r="118" spans="1:11" ht="30">
      <c r="A118" s="74" t="s">
        <v>413</v>
      </c>
      <c r="B118" s="90" t="s">
        <v>13</v>
      </c>
      <c r="C118" s="90" t="s">
        <v>45</v>
      </c>
      <c r="D118" s="84" t="s">
        <v>337</v>
      </c>
      <c r="E118" s="84">
        <v>200</v>
      </c>
      <c r="F118" s="82"/>
      <c r="G118" s="97">
        <f t="shared" si="29"/>
        <v>11</v>
      </c>
      <c r="H118" s="97">
        <f t="shared" si="29"/>
        <v>0</v>
      </c>
      <c r="I118" s="97">
        <f t="shared" si="29"/>
        <v>8</v>
      </c>
      <c r="J118" s="97">
        <f t="shared" si="29"/>
        <v>0</v>
      </c>
      <c r="K118" s="96">
        <f t="shared" si="20"/>
        <v>0</v>
      </c>
    </row>
    <row r="119" spans="1:11" ht="30">
      <c r="A119" s="8" t="s">
        <v>22</v>
      </c>
      <c r="B119" s="90" t="s">
        <v>13</v>
      </c>
      <c r="C119" s="90" t="s">
        <v>45</v>
      </c>
      <c r="D119" s="84" t="s">
        <v>337</v>
      </c>
      <c r="E119" s="84">
        <v>240</v>
      </c>
      <c r="F119" s="82"/>
      <c r="G119" s="97">
        <f t="shared" si="29"/>
        <v>11</v>
      </c>
      <c r="H119" s="97">
        <f t="shared" si="29"/>
        <v>0</v>
      </c>
      <c r="I119" s="97">
        <f t="shared" si="29"/>
        <v>8</v>
      </c>
      <c r="J119" s="97">
        <f t="shared" si="29"/>
        <v>0</v>
      </c>
      <c r="K119" s="96">
        <f t="shared" si="20"/>
        <v>0</v>
      </c>
    </row>
    <row r="120" spans="1:11" ht="15">
      <c r="A120" s="10" t="s">
        <v>8</v>
      </c>
      <c r="B120" s="90" t="s">
        <v>13</v>
      </c>
      <c r="C120" s="90" t="s">
        <v>45</v>
      </c>
      <c r="D120" s="84" t="s">
        <v>337</v>
      </c>
      <c r="E120" s="84">
        <v>240</v>
      </c>
      <c r="F120" s="84">
        <v>1</v>
      </c>
      <c r="G120" s="97">
        <v>11</v>
      </c>
      <c r="H120" s="97"/>
      <c r="I120" s="97">
        <v>8</v>
      </c>
      <c r="J120" s="97"/>
      <c r="K120" s="96">
        <f t="shared" si="20"/>
        <v>0</v>
      </c>
    </row>
    <row r="121" spans="1:11" ht="30">
      <c r="A121" s="72" t="s">
        <v>318</v>
      </c>
      <c r="B121" s="90" t="s">
        <v>13</v>
      </c>
      <c r="C121" s="90" t="s">
        <v>45</v>
      </c>
      <c r="D121" s="84" t="s">
        <v>353</v>
      </c>
      <c r="E121" s="82"/>
      <c r="F121" s="82"/>
      <c r="G121" s="97">
        <f aca="true" t="shared" si="30" ref="G121:J138">G122</f>
        <v>8</v>
      </c>
      <c r="H121" s="97">
        <f t="shared" si="30"/>
        <v>0</v>
      </c>
      <c r="I121" s="97">
        <f>I122+I126</f>
        <v>11</v>
      </c>
      <c r="J121" s="97">
        <f>J122+J126</f>
        <v>0</v>
      </c>
      <c r="K121" s="96">
        <f t="shared" si="20"/>
        <v>0</v>
      </c>
    </row>
    <row r="122" spans="1:11" ht="90">
      <c r="A122" s="11" t="s">
        <v>368</v>
      </c>
      <c r="B122" s="90" t="s">
        <v>13</v>
      </c>
      <c r="C122" s="90" t="s">
        <v>45</v>
      </c>
      <c r="D122" s="84" t="s">
        <v>338</v>
      </c>
      <c r="E122" s="82"/>
      <c r="F122" s="82"/>
      <c r="G122" s="97">
        <f t="shared" si="30"/>
        <v>8</v>
      </c>
      <c r="H122" s="97">
        <f t="shared" si="30"/>
        <v>0</v>
      </c>
      <c r="I122" s="97">
        <f t="shared" si="30"/>
        <v>10</v>
      </c>
      <c r="J122" s="97">
        <f t="shared" si="30"/>
        <v>0</v>
      </c>
      <c r="K122" s="96">
        <f t="shared" si="20"/>
        <v>0</v>
      </c>
    </row>
    <row r="123" spans="1:11" ht="30">
      <c r="A123" s="74" t="s">
        <v>413</v>
      </c>
      <c r="B123" s="90" t="s">
        <v>13</v>
      </c>
      <c r="C123" s="90" t="s">
        <v>45</v>
      </c>
      <c r="D123" s="84" t="s">
        <v>338</v>
      </c>
      <c r="E123" s="84">
        <v>200</v>
      </c>
      <c r="F123" s="82"/>
      <c r="G123" s="97">
        <f t="shared" si="30"/>
        <v>8</v>
      </c>
      <c r="H123" s="97">
        <f t="shared" si="30"/>
        <v>0</v>
      </c>
      <c r="I123" s="97">
        <f t="shared" si="30"/>
        <v>10</v>
      </c>
      <c r="J123" s="97">
        <f t="shared" si="30"/>
        <v>0</v>
      </c>
      <c r="K123" s="96">
        <f t="shared" si="20"/>
        <v>0</v>
      </c>
    </row>
    <row r="124" spans="1:11" ht="30">
      <c r="A124" s="8" t="s">
        <v>22</v>
      </c>
      <c r="B124" s="90" t="s">
        <v>13</v>
      </c>
      <c r="C124" s="90" t="s">
        <v>45</v>
      </c>
      <c r="D124" s="84" t="s">
        <v>338</v>
      </c>
      <c r="E124" s="84">
        <v>240</v>
      </c>
      <c r="F124" s="82"/>
      <c r="G124" s="97">
        <f t="shared" si="30"/>
        <v>8</v>
      </c>
      <c r="H124" s="97">
        <f t="shared" si="30"/>
        <v>0</v>
      </c>
      <c r="I124" s="97">
        <f t="shared" si="30"/>
        <v>10</v>
      </c>
      <c r="J124" s="97">
        <f t="shared" si="30"/>
        <v>0</v>
      </c>
      <c r="K124" s="96">
        <f t="shared" si="20"/>
        <v>0</v>
      </c>
    </row>
    <row r="125" spans="1:11" ht="15">
      <c r="A125" s="10" t="s">
        <v>8</v>
      </c>
      <c r="B125" s="90" t="s">
        <v>13</v>
      </c>
      <c r="C125" s="90" t="s">
        <v>45</v>
      </c>
      <c r="D125" s="84" t="s">
        <v>338</v>
      </c>
      <c r="E125" s="84">
        <v>240</v>
      </c>
      <c r="F125" s="84">
        <v>1</v>
      </c>
      <c r="G125" s="97">
        <v>8</v>
      </c>
      <c r="H125" s="97"/>
      <c r="I125" s="97">
        <v>10</v>
      </c>
      <c r="J125" s="97"/>
      <c r="K125" s="96">
        <f t="shared" si="20"/>
        <v>0</v>
      </c>
    </row>
    <row r="126" spans="1:11" ht="75">
      <c r="A126" s="11" t="s">
        <v>369</v>
      </c>
      <c r="B126" s="90" t="s">
        <v>13</v>
      </c>
      <c r="C126" s="90" t="s">
        <v>45</v>
      </c>
      <c r="D126" s="84" t="s">
        <v>339</v>
      </c>
      <c r="E126" s="82"/>
      <c r="F126" s="82"/>
      <c r="G126" s="97">
        <f t="shared" si="30"/>
        <v>8</v>
      </c>
      <c r="H126" s="97">
        <f t="shared" si="30"/>
        <v>0</v>
      </c>
      <c r="I126" s="97">
        <f t="shared" si="30"/>
        <v>1</v>
      </c>
      <c r="J126" s="97">
        <f t="shared" si="30"/>
        <v>0</v>
      </c>
      <c r="K126" s="96">
        <f t="shared" si="20"/>
        <v>0</v>
      </c>
    </row>
    <row r="127" spans="1:11" ht="30">
      <c r="A127" s="74" t="s">
        <v>413</v>
      </c>
      <c r="B127" s="90" t="s">
        <v>13</v>
      </c>
      <c r="C127" s="90" t="s">
        <v>45</v>
      </c>
      <c r="D127" s="84" t="s">
        <v>339</v>
      </c>
      <c r="E127" s="84">
        <v>200</v>
      </c>
      <c r="F127" s="82"/>
      <c r="G127" s="97">
        <f t="shared" si="30"/>
        <v>8</v>
      </c>
      <c r="H127" s="97">
        <f t="shared" si="30"/>
        <v>0</v>
      </c>
      <c r="I127" s="97">
        <f t="shared" si="30"/>
        <v>1</v>
      </c>
      <c r="J127" s="97">
        <f t="shared" si="30"/>
        <v>0</v>
      </c>
      <c r="K127" s="96">
        <f t="shared" si="20"/>
        <v>0</v>
      </c>
    </row>
    <row r="128" spans="1:11" ht="30">
      <c r="A128" s="8" t="s">
        <v>22</v>
      </c>
      <c r="B128" s="90" t="s">
        <v>13</v>
      </c>
      <c r="C128" s="90" t="s">
        <v>45</v>
      </c>
      <c r="D128" s="84" t="s">
        <v>339</v>
      </c>
      <c r="E128" s="84">
        <v>240</v>
      </c>
      <c r="F128" s="82"/>
      <c r="G128" s="97">
        <f t="shared" si="30"/>
        <v>8</v>
      </c>
      <c r="H128" s="97">
        <f t="shared" si="30"/>
        <v>0</v>
      </c>
      <c r="I128" s="97">
        <f t="shared" si="30"/>
        <v>1</v>
      </c>
      <c r="J128" s="97">
        <f t="shared" si="30"/>
        <v>0</v>
      </c>
      <c r="K128" s="96">
        <f t="shared" si="20"/>
        <v>0</v>
      </c>
    </row>
    <row r="129" spans="1:11" ht="15">
      <c r="A129" s="10" t="s">
        <v>8</v>
      </c>
      <c r="B129" s="90" t="s">
        <v>13</v>
      </c>
      <c r="C129" s="90" t="s">
        <v>45</v>
      </c>
      <c r="D129" s="84" t="s">
        <v>339</v>
      </c>
      <c r="E129" s="84">
        <v>240</v>
      </c>
      <c r="F129" s="84">
        <v>1</v>
      </c>
      <c r="G129" s="97">
        <v>8</v>
      </c>
      <c r="H129" s="97"/>
      <c r="I129" s="97">
        <v>1</v>
      </c>
      <c r="J129" s="97"/>
      <c r="K129" s="96">
        <f t="shared" si="20"/>
        <v>0</v>
      </c>
    </row>
    <row r="130" spans="1:11" ht="30">
      <c r="A130" s="72" t="s">
        <v>322</v>
      </c>
      <c r="B130" s="90" t="s">
        <v>13</v>
      </c>
      <c r="C130" s="90" t="s">
        <v>45</v>
      </c>
      <c r="D130" s="84" t="s">
        <v>340</v>
      </c>
      <c r="E130" s="82"/>
      <c r="F130" s="82"/>
      <c r="G130" s="97">
        <f t="shared" si="30"/>
        <v>8</v>
      </c>
      <c r="H130" s="97">
        <f t="shared" si="30"/>
        <v>0</v>
      </c>
      <c r="I130" s="97">
        <f t="shared" si="30"/>
        <v>5</v>
      </c>
      <c r="J130" s="97">
        <f t="shared" si="30"/>
        <v>0</v>
      </c>
      <c r="K130" s="96">
        <f t="shared" si="20"/>
        <v>0</v>
      </c>
    </row>
    <row r="131" spans="1:11" ht="30">
      <c r="A131" s="72" t="s">
        <v>316</v>
      </c>
      <c r="B131" s="90" t="s">
        <v>13</v>
      </c>
      <c r="C131" s="90" t="s">
        <v>45</v>
      </c>
      <c r="D131" s="84" t="s">
        <v>351</v>
      </c>
      <c r="E131" s="82"/>
      <c r="F131" s="82"/>
      <c r="G131" s="97">
        <f t="shared" si="30"/>
        <v>8</v>
      </c>
      <c r="H131" s="97">
        <f t="shared" si="30"/>
        <v>0</v>
      </c>
      <c r="I131" s="97">
        <f>I132+I136</f>
        <v>5</v>
      </c>
      <c r="J131" s="97">
        <f>J132+J136</f>
        <v>0</v>
      </c>
      <c r="K131" s="96">
        <f t="shared" si="20"/>
        <v>0</v>
      </c>
    </row>
    <row r="132" spans="1:11" ht="90">
      <c r="A132" s="78" t="s">
        <v>325</v>
      </c>
      <c r="B132" s="90" t="s">
        <v>13</v>
      </c>
      <c r="C132" s="90" t="s">
        <v>45</v>
      </c>
      <c r="D132" s="84" t="s">
        <v>341</v>
      </c>
      <c r="E132" s="82"/>
      <c r="F132" s="82"/>
      <c r="G132" s="97">
        <f t="shared" si="30"/>
        <v>8</v>
      </c>
      <c r="H132" s="97">
        <f t="shared" si="30"/>
        <v>0</v>
      </c>
      <c r="I132" s="97">
        <f t="shared" si="30"/>
        <v>3</v>
      </c>
      <c r="J132" s="97">
        <f t="shared" si="30"/>
        <v>0</v>
      </c>
      <c r="K132" s="96">
        <f t="shared" si="20"/>
        <v>0</v>
      </c>
    </row>
    <row r="133" spans="1:11" ht="30">
      <c r="A133" s="74" t="s">
        <v>413</v>
      </c>
      <c r="B133" s="90" t="s">
        <v>13</v>
      </c>
      <c r="C133" s="90" t="s">
        <v>45</v>
      </c>
      <c r="D133" s="84" t="s">
        <v>341</v>
      </c>
      <c r="E133" s="84">
        <v>200</v>
      </c>
      <c r="F133" s="82"/>
      <c r="G133" s="97">
        <f t="shared" si="30"/>
        <v>8</v>
      </c>
      <c r="H133" s="97">
        <f t="shared" si="30"/>
        <v>0</v>
      </c>
      <c r="I133" s="97">
        <f t="shared" si="30"/>
        <v>3</v>
      </c>
      <c r="J133" s="97">
        <f t="shared" si="30"/>
        <v>0</v>
      </c>
      <c r="K133" s="96">
        <f t="shared" si="20"/>
        <v>0</v>
      </c>
    </row>
    <row r="134" spans="1:11" ht="30">
      <c r="A134" s="8" t="s">
        <v>22</v>
      </c>
      <c r="B134" s="90" t="s">
        <v>13</v>
      </c>
      <c r="C134" s="90" t="s">
        <v>45</v>
      </c>
      <c r="D134" s="84" t="s">
        <v>341</v>
      </c>
      <c r="E134" s="84">
        <v>240</v>
      </c>
      <c r="F134" s="82"/>
      <c r="G134" s="97">
        <f t="shared" si="30"/>
        <v>8</v>
      </c>
      <c r="H134" s="97">
        <f t="shared" si="30"/>
        <v>0</v>
      </c>
      <c r="I134" s="97">
        <f t="shared" si="30"/>
        <v>3</v>
      </c>
      <c r="J134" s="97">
        <f t="shared" si="30"/>
        <v>0</v>
      </c>
      <c r="K134" s="96">
        <f t="shared" si="20"/>
        <v>0</v>
      </c>
    </row>
    <row r="135" spans="1:11" ht="15">
      <c r="A135" s="10" t="s">
        <v>8</v>
      </c>
      <c r="B135" s="90" t="s">
        <v>13</v>
      </c>
      <c r="C135" s="90" t="s">
        <v>45</v>
      </c>
      <c r="D135" s="84" t="s">
        <v>341</v>
      </c>
      <c r="E135" s="84">
        <v>240</v>
      </c>
      <c r="F135" s="84">
        <v>1</v>
      </c>
      <c r="G135" s="97">
        <v>8</v>
      </c>
      <c r="H135" s="97"/>
      <c r="I135" s="97">
        <v>3</v>
      </c>
      <c r="J135" s="97"/>
      <c r="K135" s="96">
        <f t="shared" si="20"/>
        <v>0</v>
      </c>
    </row>
    <row r="136" spans="1:11" ht="94.5" customHeight="1">
      <c r="A136" s="78" t="s">
        <v>326</v>
      </c>
      <c r="B136" s="90" t="s">
        <v>13</v>
      </c>
      <c r="C136" s="90" t="s">
        <v>45</v>
      </c>
      <c r="D136" s="84" t="s">
        <v>342</v>
      </c>
      <c r="E136" s="82"/>
      <c r="F136" s="82"/>
      <c r="G136" s="97">
        <f t="shared" si="30"/>
        <v>8</v>
      </c>
      <c r="H136" s="97">
        <f t="shared" si="30"/>
        <v>0</v>
      </c>
      <c r="I136" s="97">
        <f t="shared" si="30"/>
        <v>2</v>
      </c>
      <c r="J136" s="97">
        <f t="shared" si="30"/>
        <v>0</v>
      </c>
      <c r="K136" s="96">
        <f t="shared" si="20"/>
        <v>0</v>
      </c>
    </row>
    <row r="137" spans="1:11" ht="30">
      <c r="A137" s="74" t="s">
        <v>413</v>
      </c>
      <c r="B137" s="90" t="s">
        <v>13</v>
      </c>
      <c r="C137" s="90" t="s">
        <v>45</v>
      </c>
      <c r="D137" s="84" t="s">
        <v>342</v>
      </c>
      <c r="E137" s="84">
        <v>200</v>
      </c>
      <c r="F137" s="82"/>
      <c r="G137" s="97">
        <f t="shared" si="30"/>
        <v>8</v>
      </c>
      <c r="H137" s="97">
        <f t="shared" si="30"/>
        <v>0</v>
      </c>
      <c r="I137" s="97">
        <f t="shared" si="30"/>
        <v>2</v>
      </c>
      <c r="J137" s="97">
        <f t="shared" si="30"/>
        <v>0</v>
      </c>
      <c r="K137" s="96">
        <f t="shared" si="20"/>
        <v>0</v>
      </c>
    </row>
    <row r="138" spans="1:11" ht="30">
      <c r="A138" s="8" t="s">
        <v>22</v>
      </c>
      <c r="B138" s="90" t="s">
        <v>13</v>
      </c>
      <c r="C138" s="90" t="s">
        <v>45</v>
      </c>
      <c r="D138" s="84" t="s">
        <v>342</v>
      </c>
      <c r="E138" s="84">
        <v>240</v>
      </c>
      <c r="F138" s="82"/>
      <c r="G138" s="97">
        <f t="shared" si="30"/>
        <v>8</v>
      </c>
      <c r="H138" s="97">
        <f t="shared" si="30"/>
        <v>0</v>
      </c>
      <c r="I138" s="97">
        <f t="shared" si="30"/>
        <v>2</v>
      </c>
      <c r="J138" s="97">
        <f t="shared" si="30"/>
        <v>0</v>
      </c>
      <c r="K138" s="96">
        <f t="shared" si="20"/>
        <v>0</v>
      </c>
    </row>
    <row r="139" spans="1:11" ht="15">
      <c r="A139" s="10" t="s">
        <v>8</v>
      </c>
      <c r="B139" s="90" t="s">
        <v>13</v>
      </c>
      <c r="C139" s="90" t="s">
        <v>45</v>
      </c>
      <c r="D139" s="84" t="s">
        <v>342</v>
      </c>
      <c r="E139" s="84">
        <v>240</v>
      </c>
      <c r="F139" s="84">
        <v>1</v>
      </c>
      <c r="G139" s="97">
        <v>8</v>
      </c>
      <c r="H139" s="97"/>
      <c r="I139" s="97">
        <v>2</v>
      </c>
      <c r="J139" s="97"/>
      <c r="K139" s="96">
        <f t="shared" si="20"/>
        <v>0</v>
      </c>
    </row>
    <row r="140" spans="1:12" s="129" customFormat="1" ht="15">
      <c r="A140" s="124" t="s">
        <v>25</v>
      </c>
      <c r="B140" s="125" t="s">
        <v>26</v>
      </c>
      <c r="C140" s="126"/>
      <c r="D140" s="127"/>
      <c r="E140" s="127"/>
      <c r="F140" s="127"/>
      <c r="G140" s="130">
        <f>G143</f>
        <v>587.1</v>
      </c>
      <c r="H140" s="130">
        <f>H143</f>
        <v>489.1</v>
      </c>
      <c r="I140" s="130">
        <f>I143</f>
        <v>633.5</v>
      </c>
      <c r="J140" s="130">
        <f>J143</f>
        <v>633.5</v>
      </c>
      <c r="K140" s="144">
        <f t="shared" si="20"/>
        <v>100</v>
      </c>
      <c r="L140" s="128"/>
    </row>
    <row r="141" spans="1:17" ht="15">
      <c r="A141" s="7" t="s">
        <v>8</v>
      </c>
      <c r="B141" s="155" t="s">
        <v>140</v>
      </c>
      <c r="C141" s="89"/>
      <c r="D141" s="82"/>
      <c r="E141" s="82"/>
      <c r="F141" s="82"/>
      <c r="G141" s="157" t="e">
        <f>G197+G200+G203+#REF!</f>
        <v>#REF!</v>
      </c>
      <c r="H141" s="157" t="e">
        <f>H197+H200+H203+#REF!</f>
        <v>#REF!</v>
      </c>
      <c r="I141" s="157">
        <v>0</v>
      </c>
      <c r="J141" s="142">
        <v>0</v>
      </c>
      <c r="K141" s="143">
        <v>0</v>
      </c>
      <c r="Q141" s="100"/>
    </row>
    <row r="142" spans="1:13" ht="15">
      <c r="A142" s="7" t="s">
        <v>9</v>
      </c>
      <c r="B142" s="155" t="s">
        <v>141</v>
      </c>
      <c r="C142" s="89"/>
      <c r="D142" s="82"/>
      <c r="E142" s="82"/>
      <c r="F142" s="82"/>
      <c r="G142" s="157" t="e">
        <f>#REF!+G774+#REF!+#REF!</f>
        <v>#REF!</v>
      </c>
      <c r="H142" s="157" t="e">
        <f>#REF!+H774+#REF!+#REF!</f>
        <v>#REF!</v>
      </c>
      <c r="I142" s="157">
        <f>I148</f>
        <v>633.5</v>
      </c>
      <c r="J142" s="142">
        <f>J148</f>
        <v>633.5</v>
      </c>
      <c r="K142" s="143">
        <f t="shared" si="20"/>
        <v>100</v>
      </c>
      <c r="M142" s="100"/>
    </row>
    <row r="143" spans="1:11" ht="15">
      <c r="A143" s="7" t="s">
        <v>27</v>
      </c>
      <c r="B143" s="155" t="s">
        <v>26</v>
      </c>
      <c r="C143" s="155" t="s">
        <v>28</v>
      </c>
      <c r="D143" s="83"/>
      <c r="E143" s="83"/>
      <c r="F143" s="83"/>
      <c r="G143" s="157">
        <f aca="true" t="shared" si="31" ref="G143:J147">G144</f>
        <v>587.1</v>
      </c>
      <c r="H143" s="157">
        <f t="shared" si="31"/>
        <v>489.1</v>
      </c>
      <c r="I143" s="157">
        <f t="shared" si="31"/>
        <v>633.5</v>
      </c>
      <c r="J143" s="142">
        <f t="shared" si="31"/>
        <v>633.5</v>
      </c>
      <c r="K143" s="143">
        <f t="shared" si="20"/>
        <v>100</v>
      </c>
    </row>
    <row r="144" spans="1:11" ht="15">
      <c r="A144" s="8" t="s">
        <v>16</v>
      </c>
      <c r="B144" s="90" t="s">
        <v>26</v>
      </c>
      <c r="C144" s="90" t="s">
        <v>28</v>
      </c>
      <c r="D144" s="84" t="s">
        <v>297</v>
      </c>
      <c r="E144" s="82"/>
      <c r="F144" s="82"/>
      <c r="G144" s="97">
        <f t="shared" si="31"/>
        <v>587.1</v>
      </c>
      <c r="H144" s="97">
        <f t="shared" si="31"/>
        <v>489.1</v>
      </c>
      <c r="I144" s="97">
        <f t="shared" si="31"/>
        <v>633.5</v>
      </c>
      <c r="J144" s="97">
        <f t="shared" si="31"/>
        <v>633.5</v>
      </c>
      <c r="K144" s="96">
        <f t="shared" si="20"/>
        <v>100</v>
      </c>
    </row>
    <row r="145" spans="1:11" ht="45">
      <c r="A145" s="61" t="s">
        <v>311</v>
      </c>
      <c r="B145" s="90" t="s">
        <v>26</v>
      </c>
      <c r="C145" s="90" t="s">
        <v>28</v>
      </c>
      <c r="D145" s="84" t="s">
        <v>296</v>
      </c>
      <c r="E145" s="82"/>
      <c r="F145" s="82"/>
      <c r="G145" s="97">
        <f t="shared" si="31"/>
        <v>587.1</v>
      </c>
      <c r="H145" s="97">
        <f t="shared" si="31"/>
        <v>489.1</v>
      </c>
      <c r="I145" s="97">
        <f t="shared" si="31"/>
        <v>633.5</v>
      </c>
      <c r="J145" s="97">
        <f t="shared" si="31"/>
        <v>633.5</v>
      </c>
      <c r="K145" s="96">
        <f aca="true" t="shared" si="32" ref="K145:K212">J145/I145*100</f>
        <v>100</v>
      </c>
    </row>
    <row r="146" spans="1:11" ht="18.75" customHeight="1">
      <c r="A146" s="8" t="s">
        <v>29</v>
      </c>
      <c r="B146" s="90" t="s">
        <v>26</v>
      </c>
      <c r="C146" s="90" t="s">
        <v>28</v>
      </c>
      <c r="D146" s="84" t="s">
        <v>296</v>
      </c>
      <c r="E146" s="84">
        <v>500</v>
      </c>
      <c r="F146" s="82"/>
      <c r="G146" s="97">
        <f t="shared" si="31"/>
        <v>587.1</v>
      </c>
      <c r="H146" s="97">
        <f t="shared" si="31"/>
        <v>489.1</v>
      </c>
      <c r="I146" s="97">
        <f t="shared" si="31"/>
        <v>633.5</v>
      </c>
      <c r="J146" s="97">
        <f t="shared" si="31"/>
        <v>633.5</v>
      </c>
      <c r="K146" s="96">
        <f t="shared" si="32"/>
        <v>100</v>
      </c>
    </row>
    <row r="147" spans="1:11" ht="15">
      <c r="A147" s="8" t="s">
        <v>30</v>
      </c>
      <c r="B147" s="90" t="s">
        <v>26</v>
      </c>
      <c r="C147" s="90" t="s">
        <v>28</v>
      </c>
      <c r="D147" s="84" t="s">
        <v>296</v>
      </c>
      <c r="E147" s="84">
        <v>530</v>
      </c>
      <c r="F147" s="82"/>
      <c r="G147" s="97">
        <f t="shared" si="31"/>
        <v>587.1</v>
      </c>
      <c r="H147" s="97">
        <f t="shared" si="31"/>
        <v>489.1</v>
      </c>
      <c r="I147" s="97">
        <f t="shared" si="31"/>
        <v>633.5</v>
      </c>
      <c r="J147" s="97">
        <f t="shared" si="31"/>
        <v>633.5</v>
      </c>
      <c r="K147" s="96">
        <f t="shared" si="32"/>
        <v>100</v>
      </c>
    </row>
    <row r="148" spans="1:11" ht="15">
      <c r="A148" s="10" t="s">
        <v>9</v>
      </c>
      <c r="B148" s="90" t="s">
        <v>26</v>
      </c>
      <c r="C148" s="90" t="s">
        <v>28</v>
      </c>
      <c r="D148" s="84" t="s">
        <v>296</v>
      </c>
      <c r="E148" s="84">
        <v>530</v>
      </c>
      <c r="F148" s="84">
        <v>2</v>
      </c>
      <c r="G148" s="97">
        <v>587.1</v>
      </c>
      <c r="H148" s="97">
        <v>489.1</v>
      </c>
      <c r="I148" s="97">
        <v>633.5</v>
      </c>
      <c r="J148" s="97">
        <v>633.5</v>
      </c>
      <c r="K148" s="96">
        <f t="shared" si="32"/>
        <v>100</v>
      </c>
    </row>
    <row r="149" spans="1:12" s="129" customFormat="1" ht="28.5" hidden="1">
      <c r="A149" s="124" t="s">
        <v>149</v>
      </c>
      <c r="B149" s="125" t="s">
        <v>150</v>
      </c>
      <c r="C149" s="126"/>
      <c r="D149" s="127"/>
      <c r="E149" s="127"/>
      <c r="F149" s="127"/>
      <c r="G149" s="130" t="e">
        <f>G152+G164+G178</f>
        <v>#REF!</v>
      </c>
      <c r="H149" s="130" t="e">
        <f>H152+H164+H178</f>
        <v>#REF!</v>
      </c>
      <c r="I149" s="130">
        <f>I152</f>
        <v>0</v>
      </c>
      <c r="J149" s="130">
        <f>J152</f>
        <v>0</v>
      </c>
      <c r="K149" s="144" t="e">
        <f t="shared" si="32"/>
        <v>#DIV/0!</v>
      </c>
      <c r="L149" s="131"/>
    </row>
    <row r="150" spans="1:17" ht="15" hidden="1">
      <c r="A150" s="7" t="s">
        <v>8</v>
      </c>
      <c r="B150" s="155" t="s">
        <v>140</v>
      </c>
      <c r="C150" s="89"/>
      <c r="D150" s="82"/>
      <c r="E150" s="82"/>
      <c r="F150" s="82"/>
      <c r="G150" s="157" t="e">
        <f>G208+G211+G214+#REF!</f>
        <v>#REF!</v>
      </c>
      <c r="H150" s="157" t="e">
        <f>H208+H211+H214+#REF!</f>
        <v>#REF!</v>
      </c>
      <c r="I150" s="157">
        <f>I157</f>
        <v>0</v>
      </c>
      <c r="J150" s="142">
        <f>J157</f>
        <v>0</v>
      </c>
      <c r="K150" s="143" t="e">
        <f t="shared" si="32"/>
        <v>#DIV/0!</v>
      </c>
      <c r="Q150" s="100"/>
    </row>
    <row r="151" spans="1:13" ht="15" hidden="1">
      <c r="A151" s="7" t="s">
        <v>9</v>
      </c>
      <c r="B151" s="155" t="s">
        <v>141</v>
      </c>
      <c r="C151" s="89"/>
      <c r="D151" s="82"/>
      <c r="E151" s="82"/>
      <c r="F151" s="82"/>
      <c r="G151" s="157" t="e">
        <f>#REF!+G783+#REF!+#REF!</f>
        <v>#REF!</v>
      </c>
      <c r="H151" s="157" t="e">
        <f>#REF!+H783+#REF!+#REF!</f>
        <v>#REF!</v>
      </c>
      <c r="I151" s="157">
        <v>0</v>
      </c>
      <c r="J151" s="142">
        <v>0</v>
      </c>
      <c r="K151" s="143">
        <v>0</v>
      </c>
      <c r="M151" s="100"/>
    </row>
    <row r="152" spans="1:12" ht="34.5" customHeight="1" hidden="1">
      <c r="A152" s="7" t="s">
        <v>218</v>
      </c>
      <c r="B152" s="155" t="s">
        <v>150</v>
      </c>
      <c r="C152" s="155" t="s">
        <v>154</v>
      </c>
      <c r="D152" s="83"/>
      <c r="E152" s="83"/>
      <c r="F152" s="83"/>
      <c r="G152" s="157" t="e">
        <f aca="true" t="shared" si="33" ref="G152:J153">G153</f>
        <v>#REF!</v>
      </c>
      <c r="H152" s="157" t="e">
        <f t="shared" si="33"/>
        <v>#REF!</v>
      </c>
      <c r="I152" s="157">
        <f t="shared" si="33"/>
        <v>0</v>
      </c>
      <c r="J152" s="142">
        <f t="shared" si="33"/>
        <v>0</v>
      </c>
      <c r="K152" s="143" t="e">
        <f t="shared" si="32"/>
        <v>#DIV/0!</v>
      </c>
      <c r="L152" s="44"/>
    </row>
    <row r="153" spans="1:12" ht="15" hidden="1">
      <c r="A153" s="8" t="s">
        <v>16</v>
      </c>
      <c r="B153" s="90" t="s">
        <v>150</v>
      </c>
      <c r="C153" s="90" t="s">
        <v>154</v>
      </c>
      <c r="D153" s="84" t="s">
        <v>297</v>
      </c>
      <c r="E153" s="82"/>
      <c r="F153" s="82"/>
      <c r="G153" s="97" t="e">
        <f t="shared" si="33"/>
        <v>#REF!</v>
      </c>
      <c r="H153" s="97" t="e">
        <f t="shared" si="33"/>
        <v>#REF!</v>
      </c>
      <c r="I153" s="97">
        <f t="shared" si="33"/>
        <v>0</v>
      </c>
      <c r="J153" s="97">
        <f t="shared" si="33"/>
        <v>0</v>
      </c>
      <c r="K153" s="96" t="e">
        <f t="shared" si="32"/>
        <v>#DIV/0!</v>
      </c>
      <c r="L153" s="41"/>
    </row>
    <row r="154" spans="1:12" ht="51" customHeight="1" hidden="1">
      <c r="A154" s="8" t="s">
        <v>219</v>
      </c>
      <c r="B154" s="90" t="s">
        <v>150</v>
      </c>
      <c r="C154" s="90" t="s">
        <v>154</v>
      </c>
      <c r="D154" s="84" t="s">
        <v>343</v>
      </c>
      <c r="E154" s="82"/>
      <c r="F154" s="82"/>
      <c r="G154" s="97" t="e">
        <f>#REF!+G155+G161+G158</f>
        <v>#REF!</v>
      </c>
      <c r="H154" s="97" t="e">
        <f>#REF!+H155+H161+H158</f>
        <v>#REF!</v>
      </c>
      <c r="I154" s="97">
        <f>I155</f>
        <v>0</v>
      </c>
      <c r="J154" s="97">
        <f>J155</f>
        <v>0</v>
      </c>
      <c r="K154" s="96" t="e">
        <f t="shared" si="32"/>
        <v>#DIV/0!</v>
      </c>
      <c r="L154" s="41"/>
    </row>
    <row r="155" spans="1:12" ht="30" customHeight="1" hidden="1">
      <c r="A155" s="74" t="s">
        <v>413</v>
      </c>
      <c r="B155" s="90" t="s">
        <v>150</v>
      </c>
      <c r="C155" s="90" t="s">
        <v>154</v>
      </c>
      <c r="D155" s="84" t="s">
        <v>343</v>
      </c>
      <c r="E155" s="84">
        <v>200</v>
      </c>
      <c r="F155" s="82"/>
      <c r="G155" s="97">
        <f aca="true" t="shared" si="34" ref="G155:J156">G156</f>
        <v>4860</v>
      </c>
      <c r="H155" s="97">
        <f t="shared" si="34"/>
        <v>2693.99755</v>
      </c>
      <c r="I155" s="97">
        <f t="shared" si="34"/>
        <v>0</v>
      </c>
      <c r="J155" s="97">
        <f t="shared" si="34"/>
        <v>0</v>
      </c>
      <c r="K155" s="96" t="e">
        <f t="shared" si="32"/>
        <v>#DIV/0!</v>
      </c>
      <c r="L155" s="41"/>
    </row>
    <row r="156" spans="1:12" ht="30" hidden="1">
      <c r="A156" s="8" t="s">
        <v>22</v>
      </c>
      <c r="B156" s="90" t="s">
        <v>150</v>
      </c>
      <c r="C156" s="90" t="s">
        <v>154</v>
      </c>
      <c r="D156" s="84" t="s">
        <v>343</v>
      </c>
      <c r="E156" s="84">
        <v>240</v>
      </c>
      <c r="F156" s="82"/>
      <c r="G156" s="97">
        <f t="shared" si="34"/>
        <v>4860</v>
      </c>
      <c r="H156" s="97">
        <f t="shared" si="34"/>
        <v>2693.99755</v>
      </c>
      <c r="I156" s="97">
        <f t="shared" si="34"/>
        <v>0</v>
      </c>
      <c r="J156" s="97">
        <f t="shared" si="34"/>
        <v>0</v>
      </c>
      <c r="K156" s="96" t="e">
        <f t="shared" si="32"/>
        <v>#DIV/0!</v>
      </c>
      <c r="L156" s="41"/>
    </row>
    <row r="157" spans="1:12" ht="15" hidden="1">
      <c r="A157" s="10" t="s">
        <v>8</v>
      </c>
      <c r="B157" s="90" t="s">
        <v>150</v>
      </c>
      <c r="C157" s="90" t="s">
        <v>154</v>
      </c>
      <c r="D157" s="84" t="s">
        <v>343</v>
      </c>
      <c r="E157" s="84">
        <v>240</v>
      </c>
      <c r="F157" s="84">
        <v>1</v>
      </c>
      <c r="G157" s="97">
        <v>4860</v>
      </c>
      <c r="H157" s="97">
        <v>2693.99755</v>
      </c>
      <c r="I157" s="97"/>
      <c r="J157" s="97"/>
      <c r="K157" s="96" t="e">
        <f t="shared" si="32"/>
        <v>#DIV/0!</v>
      </c>
      <c r="L157" s="37"/>
    </row>
    <row r="158" spans="1:12" s="129" customFormat="1" ht="15">
      <c r="A158" s="124" t="s">
        <v>85</v>
      </c>
      <c r="B158" s="125" t="s">
        <v>86</v>
      </c>
      <c r="C158" s="126"/>
      <c r="D158" s="127"/>
      <c r="E158" s="127"/>
      <c r="F158" s="127"/>
      <c r="G158" s="130" t="e">
        <f>G174+G180+G159+G197</f>
        <v>#REF!</v>
      </c>
      <c r="H158" s="130" t="e">
        <f>H174+H180+H159+H197</f>
        <v>#REF!</v>
      </c>
      <c r="I158" s="130">
        <f>I174+I180+I159+I197+I168</f>
        <v>23072.8</v>
      </c>
      <c r="J158" s="130">
        <f>J174+J180+J159+J197+J168</f>
        <v>10025.7132</v>
      </c>
      <c r="K158" s="144">
        <f t="shared" si="32"/>
        <v>43.45252071703478</v>
      </c>
      <c r="L158" s="128"/>
    </row>
    <row r="159" spans="1:11" ht="15" hidden="1">
      <c r="A159" s="7" t="s">
        <v>87</v>
      </c>
      <c r="B159" s="155" t="s">
        <v>86</v>
      </c>
      <c r="C159" s="155" t="s">
        <v>88</v>
      </c>
      <c r="D159" s="83"/>
      <c r="E159" s="83"/>
      <c r="F159" s="83"/>
      <c r="G159" s="157">
        <f aca="true" t="shared" si="35" ref="G159:J164">G160</f>
        <v>225</v>
      </c>
      <c r="H159" s="157">
        <f t="shared" si="35"/>
        <v>91</v>
      </c>
      <c r="I159" s="157">
        <f t="shared" si="35"/>
        <v>0</v>
      </c>
      <c r="J159" s="142">
        <f t="shared" si="35"/>
        <v>0</v>
      </c>
      <c r="K159" s="143" t="e">
        <f t="shared" si="32"/>
        <v>#DIV/0!</v>
      </c>
    </row>
    <row r="160" spans="1:12" s="108" customFormat="1" ht="60" hidden="1">
      <c r="A160" s="63" t="s">
        <v>89</v>
      </c>
      <c r="B160" s="92" t="s">
        <v>86</v>
      </c>
      <c r="C160" s="92" t="s">
        <v>88</v>
      </c>
      <c r="D160" s="87" t="s">
        <v>90</v>
      </c>
      <c r="E160" s="93"/>
      <c r="F160" s="93"/>
      <c r="G160" s="98">
        <f t="shared" si="35"/>
        <v>225</v>
      </c>
      <c r="H160" s="98">
        <f t="shared" si="35"/>
        <v>91</v>
      </c>
      <c r="I160" s="141">
        <f t="shared" si="35"/>
        <v>0</v>
      </c>
      <c r="J160" s="141">
        <f t="shared" si="35"/>
        <v>0</v>
      </c>
      <c r="K160" s="143" t="e">
        <f t="shared" si="32"/>
        <v>#DIV/0!</v>
      </c>
      <c r="L160" s="107"/>
    </row>
    <row r="161" spans="1:12" s="108" customFormat="1" ht="105" hidden="1">
      <c r="A161" s="63" t="s">
        <v>91</v>
      </c>
      <c r="B161" s="92" t="s">
        <v>86</v>
      </c>
      <c r="C161" s="92" t="s">
        <v>88</v>
      </c>
      <c r="D161" s="87" t="s">
        <v>92</v>
      </c>
      <c r="E161" s="93"/>
      <c r="F161" s="93"/>
      <c r="G161" s="98">
        <f t="shared" si="35"/>
        <v>225</v>
      </c>
      <c r="H161" s="98">
        <f t="shared" si="35"/>
        <v>91</v>
      </c>
      <c r="I161" s="141">
        <f t="shared" si="35"/>
        <v>0</v>
      </c>
      <c r="J161" s="141">
        <f t="shared" si="35"/>
        <v>0</v>
      </c>
      <c r="K161" s="143" t="e">
        <f t="shared" si="32"/>
        <v>#DIV/0!</v>
      </c>
      <c r="L161" s="107"/>
    </row>
    <row r="162" spans="1:12" s="108" customFormat="1" ht="111" customHeight="1" hidden="1">
      <c r="A162" s="63" t="s">
        <v>93</v>
      </c>
      <c r="B162" s="92" t="s">
        <v>86</v>
      </c>
      <c r="C162" s="92" t="s">
        <v>88</v>
      </c>
      <c r="D162" s="87" t="s">
        <v>94</v>
      </c>
      <c r="E162" s="93"/>
      <c r="F162" s="93"/>
      <c r="G162" s="98">
        <f t="shared" si="35"/>
        <v>225</v>
      </c>
      <c r="H162" s="98">
        <f t="shared" si="35"/>
        <v>91</v>
      </c>
      <c r="I162" s="141">
        <f t="shared" si="35"/>
        <v>0</v>
      </c>
      <c r="J162" s="141">
        <f t="shared" si="35"/>
        <v>0</v>
      </c>
      <c r="K162" s="143" t="e">
        <f t="shared" si="32"/>
        <v>#DIV/0!</v>
      </c>
      <c r="L162" s="107"/>
    </row>
    <row r="163" spans="1:12" s="108" customFormat="1" ht="15" hidden="1">
      <c r="A163" s="63" t="s">
        <v>23</v>
      </c>
      <c r="B163" s="92" t="s">
        <v>86</v>
      </c>
      <c r="C163" s="92" t="s">
        <v>88</v>
      </c>
      <c r="D163" s="87" t="s">
        <v>94</v>
      </c>
      <c r="E163" s="87">
        <v>800</v>
      </c>
      <c r="F163" s="93"/>
      <c r="G163" s="98">
        <f t="shared" si="35"/>
        <v>225</v>
      </c>
      <c r="H163" s="98">
        <f t="shared" si="35"/>
        <v>91</v>
      </c>
      <c r="I163" s="141">
        <f t="shared" si="35"/>
        <v>0</v>
      </c>
      <c r="J163" s="141">
        <f t="shared" si="35"/>
        <v>0</v>
      </c>
      <c r="K163" s="143" t="e">
        <f t="shared" si="32"/>
        <v>#DIV/0!</v>
      </c>
      <c r="L163" s="107"/>
    </row>
    <row r="164" spans="1:12" s="108" customFormat="1" ht="45" hidden="1">
      <c r="A164" s="63" t="s">
        <v>95</v>
      </c>
      <c r="B164" s="92" t="s">
        <v>86</v>
      </c>
      <c r="C164" s="92" t="s">
        <v>88</v>
      </c>
      <c r="D164" s="87" t="s">
        <v>94</v>
      </c>
      <c r="E164" s="87">
        <v>810</v>
      </c>
      <c r="F164" s="93"/>
      <c r="G164" s="98">
        <f t="shared" si="35"/>
        <v>225</v>
      </c>
      <c r="H164" s="98">
        <f t="shared" si="35"/>
        <v>91</v>
      </c>
      <c r="I164" s="141">
        <f t="shared" si="35"/>
        <v>0</v>
      </c>
      <c r="J164" s="141">
        <f t="shared" si="35"/>
        <v>0</v>
      </c>
      <c r="K164" s="143" t="e">
        <f t="shared" si="32"/>
        <v>#DIV/0!</v>
      </c>
      <c r="L164" s="107"/>
    </row>
    <row r="165" spans="1:12" s="108" customFormat="1" ht="15" hidden="1">
      <c r="A165" s="64" t="s">
        <v>8</v>
      </c>
      <c r="B165" s="92" t="s">
        <v>86</v>
      </c>
      <c r="C165" s="92" t="s">
        <v>88</v>
      </c>
      <c r="D165" s="87" t="s">
        <v>94</v>
      </c>
      <c r="E165" s="87">
        <v>810</v>
      </c>
      <c r="F165" s="87">
        <v>1</v>
      </c>
      <c r="G165" s="98">
        <v>225</v>
      </c>
      <c r="H165" s="98">
        <v>91</v>
      </c>
      <c r="I165" s="141"/>
      <c r="J165" s="141"/>
      <c r="K165" s="143" t="e">
        <f t="shared" si="32"/>
        <v>#DIV/0!</v>
      </c>
      <c r="L165" s="107"/>
    </row>
    <row r="166" spans="1:17" ht="15">
      <c r="A166" s="7" t="s">
        <v>8</v>
      </c>
      <c r="B166" s="155" t="s">
        <v>140</v>
      </c>
      <c r="C166" s="89"/>
      <c r="D166" s="82"/>
      <c r="E166" s="82"/>
      <c r="F166" s="82"/>
      <c r="G166" s="157" t="e">
        <f>G224+G227+G241+#REF!</f>
        <v>#REF!</v>
      </c>
      <c r="H166" s="157" t="e">
        <f>H224+H227+H241+#REF!</f>
        <v>#REF!</v>
      </c>
      <c r="I166" s="157">
        <f>I173+I179+I193+I196+I203</f>
        <v>5966</v>
      </c>
      <c r="J166" s="142">
        <f>J173+J179+J193+J196+J203</f>
        <v>5942.8632</v>
      </c>
      <c r="K166" s="143">
        <f t="shared" si="32"/>
        <v>99.61218907140463</v>
      </c>
      <c r="Q166" s="100"/>
    </row>
    <row r="167" spans="1:13" ht="15">
      <c r="A167" s="7" t="s">
        <v>9</v>
      </c>
      <c r="B167" s="155" t="s">
        <v>141</v>
      </c>
      <c r="C167" s="89"/>
      <c r="D167" s="82"/>
      <c r="E167" s="82"/>
      <c r="F167" s="82"/>
      <c r="G167" s="157" t="e">
        <f>#REF!+G799+#REF!+#REF!</f>
        <v>#REF!</v>
      </c>
      <c r="H167" s="157" t="e">
        <f>#REF!+H799+#REF!+#REF!</f>
        <v>#REF!</v>
      </c>
      <c r="I167" s="157">
        <f>I189</f>
        <v>17106.8</v>
      </c>
      <c r="J167" s="142">
        <v>0</v>
      </c>
      <c r="K167" s="143">
        <v>0</v>
      </c>
      <c r="M167" s="100"/>
    </row>
    <row r="168" spans="1:13" ht="15">
      <c r="A168" s="7" t="s">
        <v>87</v>
      </c>
      <c r="B168" s="155" t="s">
        <v>86</v>
      </c>
      <c r="C168" s="155" t="s">
        <v>88</v>
      </c>
      <c r="D168" s="83"/>
      <c r="E168" s="83"/>
      <c r="F168" s="83"/>
      <c r="G168" s="157" t="e">
        <f aca="true" t="shared" si="36" ref="G168:J172">G169</f>
        <v>#REF!</v>
      </c>
      <c r="H168" s="157" t="e">
        <f t="shared" si="36"/>
        <v>#REF!</v>
      </c>
      <c r="I168" s="157">
        <f t="shared" si="36"/>
        <v>245</v>
      </c>
      <c r="J168" s="142">
        <f t="shared" si="36"/>
        <v>245</v>
      </c>
      <c r="K168" s="143">
        <f t="shared" si="32"/>
        <v>100</v>
      </c>
      <c r="L168" s="101"/>
      <c r="M168" s="100"/>
    </row>
    <row r="169" spans="1:13" ht="15">
      <c r="A169" s="8" t="s">
        <v>16</v>
      </c>
      <c r="B169" s="90" t="s">
        <v>86</v>
      </c>
      <c r="C169" s="90" t="s">
        <v>88</v>
      </c>
      <c r="D169" s="84" t="s">
        <v>297</v>
      </c>
      <c r="E169" s="82"/>
      <c r="F169" s="82"/>
      <c r="G169" s="97" t="e">
        <f>#REF!</f>
        <v>#REF!</v>
      </c>
      <c r="H169" s="97" t="e">
        <f>#REF!</f>
        <v>#REF!</v>
      </c>
      <c r="I169" s="97">
        <f>I170</f>
        <v>245</v>
      </c>
      <c r="J169" s="97">
        <f>J170</f>
        <v>245</v>
      </c>
      <c r="K169" s="96">
        <f t="shared" si="32"/>
        <v>100</v>
      </c>
      <c r="L169" s="101"/>
      <c r="M169" s="100"/>
    </row>
    <row r="170" spans="1:13" ht="60">
      <c r="A170" s="8" t="s">
        <v>457</v>
      </c>
      <c r="B170" s="90" t="s">
        <v>86</v>
      </c>
      <c r="C170" s="90" t="s">
        <v>88</v>
      </c>
      <c r="D170" s="84" t="s">
        <v>458</v>
      </c>
      <c r="E170" s="82"/>
      <c r="F170" s="82"/>
      <c r="G170" s="97">
        <f t="shared" si="36"/>
        <v>225</v>
      </c>
      <c r="H170" s="97">
        <f t="shared" si="36"/>
        <v>91</v>
      </c>
      <c r="I170" s="97">
        <f t="shared" si="36"/>
        <v>245</v>
      </c>
      <c r="J170" s="97">
        <f t="shared" si="36"/>
        <v>245</v>
      </c>
      <c r="K170" s="96">
        <f t="shared" si="32"/>
        <v>100</v>
      </c>
      <c r="L170" s="101"/>
      <c r="M170" s="100"/>
    </row>
    <row r="171" spans="1:13" ht="15">
      <c r="A171" s="8" t="s">
        <v>23</v>
      </c>
      <c r="B171" s="90" t="s">
        <v>86</v>
      </c>
      <c r="C171" s="90" t="s">
        <v>88</v>
      </c>
      <c r="D171" s="84" t="s">
        <v>458</v>
      </c>
      <c r="E171" s="84">
        <v>800</v>
      </c>
      <c r="F171" s="82"/>
      <c r="G171" s="97">
        <f t="shared" si="36"/>
        <v>225</v>
      </c>
      <c r="H171" s="97">
        <f t="shared" si="36"/>
        <v>91</v>
      </c>
      <c r="I171" s="97">
        <f t="shared" si="36"/>
        <v>245</v>
      </c>
      <c r="J171" s="97">
        <f t="shared" si="36"/>
        <v>245</v>
      </c>
      <c r="K171" s="96">
        <f t="shared" si="32"/>
        <v>100</v>
      </c>
      <c r="L171" s="101"/>
      <c r="M171" s="100"/>
    </row>
    <row r="172" spans="1:13" ht="45">
      <c r="A172" s="8" t="s">
        <v>95</v>
      </c>
      <c r="B172" s="90" t="s">
        <v>86</v>
      </c>
      <c r="C172" s="90" t="s">
        <v>88</v>
      </c>
      <c r="D172" s="84" t="s">
        <v>458</v>
      </c>
      <c r="E172" s="84">
        <v>810</v>
      </c>
      <c r="F172" s="82"/>
      <c r="G172" s="97">
        <f t="shared" si="36"/>
        <v>225</v>
      </c>
      <c r="H172" s="97">
        <f t="shared" si="36"/>
        <v>91</v>
      </c>
      <c r="I172" s="97">
        <f t="shared" si="36"/>
        <v>245</v>
      </c>
      <c r="J172" s="97">
        <f t="shared" si="36"/>
        <v>245</v>
      </c>
      <c r="K172" s="96">
        <f t="shared" si="32"/>
        <v>100</v>
      </c>
      <c r="L172" s="101"/>
      <c r="M172" s="100"/>
    </row>
    <row r="173" spans="1:13" ht="15">
      <c r="A173" s="10" t="s">
        <v>8</v>
      </c>
      <c r="B173" s="90" t="s">
        <v>86</v>
      </c>
      <c r="C173" s="90" t="s">
        <v>88</v>
      </c>
      <c r="D173" s="84" t="s">
        <v>458</v>
      </c>
      <c r="E173" s="84">
        <v>810</v>
      </c>
      <c r="F173" s="84">
        <v>1</v>
      </c>
      <c r="G173" s="97">
        <v>225</v>
      </c>
      <c r="H173" s="97">
        <v>91</v>
      </c>
      <c r="I173" s="97">
        <v>245</v>
      </c>
      <c r="J173" s="97">
        <v>245</v>
      </c>
      <c r="K173" s="96">
        <f t="shared" si="32"/>
        <v>100</v>
      </c>
      <c r="L173" s="101"/>
      <c r="M173" s="100"/>
    </row>
    <row r="174" spans="1:11" ht="15">
      <c r="A174" s="7" t="s">
        <v>96</v>
      </c>
      <c r="B174" s="155" t="s">
        <v>86</v>
      </c>
      <c r="C174" s="155" t="s">
        <v>97</v>
      </c>
      <c r="D174" s="83"/>
      <c r="E174" s="83"/>
      <c r="F174" s="83"/>
      <c r="G174" s="157">
        <f aca="true" t="shared" si="37" ref="G174:J178">G175</f>
        <v>1500</v>
      </c>
      <c r="H174" s="157">
        <f t="shared" si="37"/>
        <v>1036.2</v>
      </c>
      <c r="I174" s="157">
        <f t="shared" si="37"/>
        <v>2167</v>
      </c>
      <c r="J174" s="142">
        <f t="shared" si="37"/>
        <v>2167</v>
      </c>
      <c r="K174" s="143">
        <f t="shared" si="32"/>
        <v>100</v>
      </c>
    </row>
    <row r="175" spans="1:11" ht="15">
      <c r="A175" s="8" t="s">
        <v>16</v>
      </c>
      <c r="B175" s="90" t="s">
        <v>86</v>
      </c>
      <c r="C175" s="90" t="s">
        <v>97</v>
      </c>
      <c r="D175" s="84" t="s">
        <v>297</v>
      </c>
      <c r="E175" s="82"/>
      <c r="F175" s="82"/>
      <c r="G175" s="97">
        <f t="shared" si="37"/>
        <v>1500</v>
      </c>
      <c r="H175" s="97">
        <f t="shared" si="37"/>
        <v>1036.2</v>
      </c>
      <c r="I175" s="97">
        <f t="shared" si="37"/>
        <v>2167</v>
      </c>
      <c r="J175" s="97">
        <f t="shared" si="37"/>
        <v>2167</v>
      </c>
      <c r="K175" s="96">
        <f t="shared" si="32"/>
        <v>100</v>
      </c>
    </row>
    <row r="176" spans="1:11" ht="30">
      <c r="A176" s="8" t="s">
        <v>344</v>
      </c>
      <c r="B176" s="90" t="s">
        <v>86</v>
      </c>
      <c r="C176" s="90" t="s">
        <v>97</v>
      </c>
      <c r="D176" s="84" t="s">
        <v>345</v>
      </c>
      <c r="E176" s="82"/>
      <c r="F176" s="82"/>
      <c r="G176" s="97">
        <f t="shared" si="37"/>
        <v>1500</v>
      </c>
      <c r="H176" s="97">
        <f t="shared" si="37"/>
        <v>1036.2</v>
      </c>
      <c r="I176" s="97">
        <f t="shared" si="37"/>
        <v>2167</v>
      </c>
      <c r="J176" s="97">
        <f t="shared" si="37"/>
        <v>2167</v>
      </c>
      <c r="K176" s="96">
        <f t="shared" si="32"/>
        <v>100</v>
      </c>
    </row>
    <row r="177" spans="1:11" ht="15">
      <c r="A177" s="8" t="s">
        <v>23</v>
      </c>
      <c r="B177" s="90" t="s">
        <v>86</v>
      </c>
      <c r="C177" s="90" t="s">
        <v>97</v>
      </c>
      <c r="D177" s="84" t="s">
        <v>345</v>
      </c>
      <c r="E177" s="84">
        <v>800</v>
      </c>
      <c r="F177" s="82"/>
      <c r="G177" s="97">
        <f t="shared" si="37"/>
        <v>1500</v>
      </c>
      <c r="H177" s="97">
        <f t="shared" si="37"/>
        <v>1036.2</v>
      </c>
      <c r="I177" s="97">
        <f t="shared" si="37"/>
        <v>2167</v>
      </c>
      <c r="J177" s="97">
        <f t="shared" si="37"/>
        <v>2167</v>
      </c>
      <c r="K177" s="96">
        <f t="shared" si="32"/>
        <v>100</v>
      </c>
    </row>
    <row r="178" spans="1:11" ht="45">
      <c r="A178" s="8" t="s">
        <v>95</v>
      </c>
      <c r="B178" s="90" t="s">
        <v>86</v>
      </c>
      <c r="C178" s="90" t="s">
        <v>97</v>
      </c>
      <c r="D178" s="84" t="s">
        <v>345</v>
      </c>
      <c r="E178" s="84">
        <v>810</v>
      </c>
      <c r="F178" s="82"/>
      <c r="G178" s="97">
        <f t="shared" si="37"/>
        <v>1500</v>
      </c>
      <c r="H178" s="97">
        <f t="shared" si="37"/>
        <v>1036.2</v>
      </c>
      <c r="I178" s="97">
        <f t="shared" si="37"/>
        <v>2167</v>
      </c>
      <c r="J178" s="97">
        <f t="shared" si="37"/>
        <v>2167</v>
      </c>
      <c r="K178" s="96">
        <f t="shared" si="32"/>
        <v>100</v>
      </c>
    </row>
    <row r="179" spans="1:11" ht="15">
      <c r="A179" s="10" t="s">
        <v>8</v>
      </c>
      <c r="B179" s="90" t="s">
        <v>86</v>
      </c>
      <c r="C179" s="90" t="s">
        <v>97</v>
      </c>
      <c r="D179" s="84" t="s">
        <v>345</v>
      </c>
      <c r="E179" s="84">
        <v>810</v>
      </c>
      <c r="F179" s="84">
        <v>1</v>
      </c>
      <c r="G179" s="97">
        <v>1500</v>
      </c>
      <c r="H179" s="97">
        <v>1036.2</v>
      </c>
      <c r="I179" s="97">
        <v>2167</v>
      </c>
      <c r="J179" s="97">
        <v>2167</v>
      </c>
      <c r="K179" s="96">
        <f t="shared" si="32"/>
        <v>100</v>
      </c>
    </row>
    <row r="180" spans="1:12" s="106" customFormat="1" ht="14.25">
      <c r="A180" s="7" t="s">
        <v>98</v>
      </c>
      <c r="B180" s="155" t="s">
        <v>86</v>
      </c>
      <c r="C180" s="155" t="s">
        <v>99</v>
      </c>
      <c r="D180" s="156"/>
      <c r="E180" s="156"/>
      <c r="F180" s="156"/>
      <c r="G180" s="157" t="e">
        <f>G185+#REF!</f>
        <v>#REF!</v>
      </c>
      <c r="H180" s="157" t="e">
        <f>H185+#REF!</f>
        <v>#REF!</v>
      </c>
      <c r="I180" s="157">
        <f>I185+I181</f>
        <v>20660.8</v>
      </c>
      <c r="J180" s="142">
        <f>J185+J181</f>
        <v>7613.7132</v>
      </c>
      <c r="K180" s="143">
        <f t="shared" si="32"/>
        <v>36.85100867342988</v>
      </c>
      <c r="L180" s="105"/>
    </row>
    <row r="181" spans="1:12" ht="30" hidden="1">
      <c r="A181" s="4" t="s">
        <v>100</v>
      </c>
      <c r="B181" s="94" t="s">
        <v>86</v>
      </c>
      <c r="C181" s="94" t="s">
        <v>99</v>
      </c>
      <c r="D181" s="88" t="s">
        <v>101</v>
      </c>
      <c r="E181" s="88"/>
      <c r="F181" s="95"/>
      <c r="G181" s="97">
        <f aca="true" t="shared" si="38" ref="G181:J183">G182</f>
        <v>25095.55943</v>
      </c>
      <c r="H181" s="97">
        <f t="shared" si="38"/>
        <v>20106.03943</v>
      </c>
      <c r="I181" s="137">
        <f t="shared" si="38"/>
        <v>0</v>
      </c>
      <c r="J181" s="137">
        <f t="shared" si="38"/>
        <v>0</v>
      </c>
      <c r="K181" s="143" t="e">
        <f t="shared" si="32"/>
        <v>#DIV/0!</v>
      </c>
      <c r="L181" s="101"/>
    </row>
    <row r="182" spans="1:12" ht="75" hidden="1">
      <c r="A182" s="4" t="s">
        <v>102</v>
      </c>
      <c r="B182" s="94" t="s">
        <v>86</v>
      </c>
      <c r="C182" s="94" t="s">
        <v>99</v>
      </c>
      <c r="D182" s="88" t="s">
        <v>101</v>
      </c>
      <c r="E182" s="88">
        <v>200</v>
      </c>
      <c r="F182" s="95"/>
      <c r="G182" s="97">
        <f t="shared" si="38"/>
        <v>25095.55943</v>
      </c>
      <c r="H182" s="97">
        <f t="shared" si="38"/>
        <v>20106.03943</v>
      </c>
      <c r="I182" s="137">
        <f t="shared" si="38"/>
        <v>0</v>
      </c>
      <c r="J182" s="137">
        <f t="shared" si="38"/>
        <v>0</v>
      </c>
      <c r="K182" s="143" t="e">
        <f t="shared" si="32"/>
        <v>#DIV/0!</v>
      </c>
      <c r="L182" s="101"/>
    </row>
    <row r="183" spans="1:12" ht="75" hidden="1">
      <c r="A183" s="4" t="s">
        <v>103</v>
      </c>
      <c r="B183" s="94" t="s">
        <v>86</v>
      </c>
      <c r="C183" s="94" t="s">
        <v>99</v>
      </c>
      <c r="D183" s="88" t="s">
        <v>101</v>
      </c>
      <c r="E183" s="88">
        <v>240</v>
      </c>
      <c r="F183" s="95"/>
      <c r="G183" s="97">
        <f t="shared" si="38"/>
        <v>25095.55943</v>
      </c>
      <c r="H183" s="97">
        <f t="shared" si="38"/>
        <v>20106.03943</v>
      </c>
      <c r="I183" s="137">
        <f t="shared" si="38"/>
        <v>0</v>
      </c>
      <c r="J183" s="137">
        <f t="shared" si="38"/>
        <v>0</v>
      </c>
      <c r="K183" s="143" t="e">
        <f t="shared" si="32"/>
        <v>#DIV/0!</v>
      </c>
      <c r="L183" s="101"/>
    </row>
    <row r="184" spans="1:12" ht="15" hidden="1">
      <c r="A184" s="10" t="s">
        <v>9</v>
      </c>
      <c r="B184" s="94" t="s">
        <v>86</v>
      </c>
      <c r="C184" s="94" t="s">
        <v>99</v>
      </c>
      <c r="D184" s="88" t="s">
        <v>101</v>
      </c>
      <c r="E184" s="88">
        <v>240</v>
      </c>
      <c r="F184" s="95">
        <v>2</v>
      </c>
      <c r="G184" s="99">
        <v>25095.55943</v>
      </c>
      <c r="H184" s="99">
        <v>20106.03943</v>
      </c>
      <c r="I184" s="97"/>
      <c r="J184" s="97"/>
      <c r="K184" s="143" t="e">
        <f t="shared" si="32"/>
        <v>#DIV/0!</v>
      </c>
      <c r="L184" s="101"/>
    </row>
    <row r="185" spans="1:11" ht="15">
      <c r="A185" s="8" t="s">
        <v>16</v>
      </c>
      <c r="B185" s="90" t="s">
        <v>86</v>
      </c>
      <c r="C185" s="90" t="s">
        <v>99</v>
      </c>
      <c r="D185" s="84" t="s">
        <v>297</v>
      </c>
      <c r="E185" s="84"/>
      <c r="F185" s="84"/>
      <c r="G185" s="97">
        <f>G190</f>
        <v>4517</v>
      </c>
      <c r="H185" s="97">
        <f>H190</f>
        <v>1736.23365</v>
      </c>
      <c r="I185" s="97">
        <f>I190+I194+I186</f>
        <v>20660.8</v>
      </c>
      <c r="J185" s="97">
        <f>J190+J194+J186</f>
        <v>7613.7132</v>
      </c>
      <c r="K185" s="96">
        <f t="shared" si="32"/>
        <v>36.85100867342988</v>
      </c>
    </row>
    <row r="186" spans="1:13" ht="15">
      <c r="A186" s="62" t="s">
        <v>487</v>
      </c>
      <c r="B186" s="90" t="s">
        <v>86</v>
      </c>
      <c r="C186" s="90" t="s">
        <v>99</v>
      </c>
      <c r="D186" s="84" t="s">
        <v>486</v>
      </c>
      <c r="E186" s="84"/>
      <c r="F186" s="84"/>
      <c r="G186" s="97">
        <f aca="true" t="shared" si="39" ref="G186:J188">G187</f>
        <v>4517</v>
      </c>
      <c r="H186" s="97">
        <f t="shared" si="39"/>
        <v>1736.23365</v>
      </c>
      <c r="I186" s="97">
        <f t="shared" si="39"/>
        <v>17106.8</v>
      </c>
      <c r="J186" s="97">
        <f t="shared" si="39"/>
        <v>4082.85</v>
      </c>
      <c r="K186" s="96">
        <f>J186/I186*100</f>
        <v>23.866824888348493</v>
      </c>
      <c r="L186" s="101"/>
      <c r="M186" s="100"/>
    </row>
    <row r="187" spans="1:13" ht="30">
      <c r="A187" s="74" t="s">
        <v>413</v>
      </c>
      <c r="B187" s="90" t="s">
        <v>86</v>
      </c>
      <c r="C187" s="90" t="s">
        <v>99</v>
      </c>
      <c r="D187" s="84" t="s">
        <v>486</v>
      </c>
      <c r="E187" s="84">
        <v>200</v>
      </c>
      <c r="F187" s="84"/>
      <c r="G187" s="97">
        <f t="shared" si="39"/>
        <v>4517</v>
      </c>
      <c r="H187" s="97">
        <f t="shared" si="39"/>
        <v>1736.23365</v>
      </c>
      <c r="I187" s="97">
        <f t="shared" si="39"/>
        <v>17106.8</v>
      </c>
      <c r="J187" s="97">
        <f t="shared" si="39"/>
        <v>4082.85</v>
      </c>
      <c r="K187" s="96">
        <f>J187/I187*100</f>
        <v>23.866824888348493</v>
      </c>
      <c r="L187" s="101"/>
      <c r="M187" s="100"/>
    </row>
    <row r="188" spans="1:13" ht="30">
      <c r="A188" s="8" t="s">
        <v>22</v>
      </c>
      <c r="B188" s="90" t="s">
        <v>86</v>
      </c>
      <c r="C188" s="90" t="s">
        <v>99</v>
      </c>
      <c r="D188" s="84" t="s">
        <v>486</v>
      </c>
      <c r="E188" s="84">
        <v>240</v>
      </c>
      <c r="F188" s="84"/>
      <c r="G188" s="97">
        <f t="shared" si="39"/>
        <v>4517</v>
      </c>
      <c r="H188" s="97">
        <f t="shared" si="39"/>
        <v>1736.23365</v>
      </c>
      <c r="I188" s="97">
        <f t="shared" si="39"/>
        <v>17106.8</v>
      </c>
      <c r="J188" s="97">
        <f t="shared" si="39"/>
        <v>4082.85</v>
      </c>
      <c r="K188" s="96">
        <f>J188/I188*100</f>
        <v>23.866824888348493</v>
      </c>
      <c r="L188" s="101"/>
      <c r="M188" s="100"/>
    </row>
    <row r="189" spans="1:13" ht="15">
      <c r="A189" s="10" t="s">
        <v>9</v>
      </c>
      <c r="B189" s="90" t="s">
        <v>86</v>
      </c>
      <c r="C189" s="90" t="s">
        <v>99</v>
      </c>
      <c r="D189" s="84" t="s">
        <v>486</v>
      </c>
      <c r="E189" s="84">
        <v>240</v>
      </c>
      <c r="F189" s="84">
        <v>2</v>
      </c>
      <c r="G189" s="97">
        <v>4517</v>
      </c>
      <c r="H189" s="97">
        <v>1736.23365</v>
      </c>
      <c r="I189" s="97">
        <v>17106.8</v>
      </c>
      <c r="J189" s="97">
        <v>4082.85</v>
      </c>
      <c r="K189" s="96">
        <f>J189/I189*100</f>
        <v>23.866824888348493</v>
      </c>
      <c r="L189" s="101"/>
      <c r="M189" s="100"/>
    </row>
    <row r="190" spans="1:11" ht="45">
      <c r="A190" s="8" t="s">
        <v>347</v>
      </c>
      <c r="B190" s="90" t="s">
        <v>86</v>
      </c>
      <c r="C190" s="90" t="s">
        <v>99</v>
      </c>
      <c r="D190" s="84" t="s">
        <v>346</v>
      </c>
      <c r="E190" s="84"/>
      <c r="F190" s="84"/>
      <c r="G190" s="97">
        <f aca="true" t="shared" si="40" ref="G190:J192">G191</f>
        <v>4517</v>
      </c>
      <c r="H190" s="97">
        <f t="shared" si="40"/>
        <v>1736.23365</v>
      </c>
      <c r="I190" s="97">
        <f t="shared" si="40"/>
        <v>3269</v>
      </c>
      <c r="J190" s="97">
        <f t="shared" si="40"/>
        <v>3246.5522</v>
      </c>
      <c r="K190" s="96">
        <f t="shared" si="32"/>
        <v>99.31331293973692</v>
      </c>
    </row>
    <row r="191" spans="1:11" ht="30">
      <c r="A191" s="74" t="s">
        <v>413</v>
      </c>
      <c r="B191" s="90" t="s">
        <v>86</v>
      </c>
      <c r="C191" s="90" t="s">
        <v>99</v>
      </c>
      <c r="D191" s="84" t="s">
        <v>346</v>
      </c>
      <c r="E191" s="84">
        <v>200</v>
      </c>
      <c r="F191" s="84"/>
      <c r="G191" s="97">
        <f t="shared" si="40"/>
        <v>4517</v>
      </c>
      <c r="H191" s="97">
        <f t="shared" si="40"/>
        <v>1736.23365</v>
      </c>
      <c r="I191" s="97">
        <f t="shared" si="40"/>
        <v>3269</v>
      </c>
      <c r="J191" s="97">
        <f t="shared" si="40"/>
        <v>3246.5522</v>
      </c>
      <c r="K191" s="96">
        <f t="shared" si="32"/>
        <v>99.31331293973692</v>
      </c>
    </row>
    <row r="192" spans="1:11" ht="30">
      <c r="A192" s="8" t="s">
        <v>22</v>
      </c>
      <c r="B192" s="90" t="s">
        <v>86</v>
      </c>
      <c r="C192" s="90" t="s">
        <v>99</v>
      </c>
      <c r="D192" s="84" t="s">
        <v>346</v>
      </c>
      <c r="E192" s="84">
        <v>240</v>
      </c>
      <c r="F192" s="84"/>
      <c r="G192" s="97">
        <f t="shared" si="40"/>
        <v>4517</v>
      </c>
      <c r="H192" s="97">
        <f t="shared" si="40"/>
        <v>1736.23365</v>
      </c>
      <c r="I192" s="97">
        <f t="shared" si="40"/>
        <v>3269</v>
      </c>
      <c r="J192" s="97">
        <f t="shared" si="40"/>
        <v>3246.5522</v>
      </c>
      <c r="K192" s="96">
        <f t="shared" si="32"/>
        <v>99.31331293973692</v>
      </c>
    </row>
    <row r="193" spans="1:11" ht="15">
      <c r="A193" s="10" t="s">
        <v>8</v>
      </c>
      <c r="B193" s="90" t="s">
        <v>86</v>
      </c>
      <c r="C193" s="90" t="s">
        <v>99</v>
      </c>
      <c r="D193" s="84" t="s">
        <v>346</v>
      </c>
      <c r="E193" s="84">
        <v>240</v>
      </c>
      <c r="F193" s="84">
        <v>1</v>
      </c>
      <c r="G193" s="97">
        <v>4517</v>
      </c>
      <c r="H193" s="97">
        <v>1736.23365</v>
      </c>
      <c r="I193" s="97">
        <v>3269</v>
      </c>
      <c r="J193" s="97">
        <v>3246.5522</v>
      </c>
      <c r="K193" s="96">
        <f t="shared" si="32"/>
        <v>99.31331293973692</v>
      </c>
    </row>
    <row r="194" spans="1:13" ht="15">
      <c r="A194" s="8" t="s">
        <v>23</v>
      </c>
      <c r="B194" s="90" t="s">
        <v>86</v>
      </c>
      <c r="C194" s="90" t="s">
        <v>99</v>
      </c>
      <c r="D194" s="84" t="s">
        <v>460</v>
      </c>
      <c r="E194" s="84">
        <v>800</v>
      </c>
      <c r="F194" s="84"/>
      <c r="G194" s="97">
        <f aca="true" t="shared" si="41" ref="G194:J195">G195</f>
        <v>4517</v>
      </c>
      <c r="H194" s="97">
        <f t="shared" si="41"/>
        <v>1736.23365</v>
      </c>
      <c r="I194" s="97">
        <f t="shared" si="41"/>
        <v>285</v>
      </c>
      <c r="J194" s="97">
        <f t="shared" si="41"/>
        <v>284.311</v>
      </c>
      <c r="K194" s="96">
        <f t="shared" si="32"/>
        <v>99.75824561403508</v>
      </c>
      <c r="L194" s="101"/>
      <c r="M194" s="100"/>
    </row>
    <row r="195" spans="1:13" ht="15">
      <c r="A195" s="8" t="s">
        <v>456</v>
      </c>
      <c r="B195" s="90" t="s">
        <v>86</v>
      </c>
      <c r="C195" s="90" t="s">
        <v>99</v>
      </c>
      <c r="D195" s="84" t="s">
        <v>460</v>
      </c>
      <c r="E195" s="84">
        <v>830</v>
      </c>
      <c r="F195" s="84"/>
      <c r="G195" s="97">
        <f t="shared" si="41"/>
        <v>4517</v>
      </c>
      <c r="H195" s="97">
        <f t="shared" si="41"/>
        <v>1736.23365</v>
      </c>
      <c r="I195" s="97">
        <f t="shared" si="41"/>
        <v>285</v>
      </c>
      <c r="J195" s="97">
        <f t="shared" si="41"/>
        <v>284.311</v>
      </c>
      <c r="K195" s="96">
        <f t="shared" si="32"/>
        <v>99.75824561403508</v>
      </c>
      <c r="L195" s="101"/>
      <c r="M195" s="100"/>
    </row>
    <row r="196" spans="1:13" ht="15">
      <c r="A196" s="10" t="s">
        <v>8</v>
      </c>
      <c r="B196" s="90" t="s">
        <v>86</v>
      </c>
      <c r="C196" s="90" t="s">
        <v>99</v>
      </c>
      <c r="D196" s="84" t="s">
        <v>460</v>
      </c>
      <c r="E196" s="84">
        <v>830</v>
      </c>
      <c r="F196" s="84">
        <v>1</v>
      </c>
      <c r="G196" s="97">
        <v>4517</v>
      </c>
      <c r="H196" s="97">
        <v>1736.23365</v>
      </c>
      <c r="I196" s="97">
        <v>285</v>
      </c>
      <c r="J196" s="97">
        <v>284.311</v>
      </c>
      <c r="K196" s="96">
        <f t="shared" si="32"/>
        <v>99.75824561403508</v>
      </c>
      <c r="L196" s="101"/>
      <c r="M196" s="100"/>
    </row>
    <row r="197" spans="1:12" s="110" customFormat="1" ht="14.25" hidden="1">
      <c r="A197" s="7" t="s">
        <v>104</v>
      </c>
      <c r="B197" s="155" t="s">
        <v>86</v>
      </c>
      <c r="C197" s="155" t="s">
        <v>105</v>
      </c>
      <c r="D197" s="156"/>
      <c r="E197" s="156"/>
      <c r="F197" s="156"/>
      <c r="G197" s="157">
        <f aca="true" t="shared" si="42" ref="G197:J202">G198</f>
        <v>80</v>
      </c>
      <c r="H197" s="157">
        <f t="shared" si="42"/>
        <v>0</v>
      </c>
      <c r="I197" s="157">
        <f t="shared" si="42"/>
        <v>0</v>
      </c>
      <c r="J197" s="142">
        <f t="shared" si="42"/>
        <v>0</v>
      </c>
      <c r="K197" s="143" t="e">
        <f t="shared" si="32"/>
        <v>#DIV/0!</v>
      </c>
      <c r="L197" s="109"/>
    </row>
    <row r="198" spans="1:11" ht="45" hidden="1">
      <c r="A198" s="72" t="s">
        <v>306</v>
      </c>
      <c r="B198" s="90" t="s">
        <v>86</v>
      </c>
      <c r="C198" s="90" t="s">
        <v>105</v>
      </c>
      <c r="D198" s="84" t="s">
        <v>348</v>
      </c>
      <c r="E198" s="82"/>
      <c r="F198" s="82"/>
      <c r="G198" s="97">
        <f t="shared" si="42"/>
        <v>80</v>
      </c>
      <c r="H198" s="97">
        <f t="shared" si="42"/>
        <v>0</v>
      </c>
      <c r="I198" s="97">
        <f t="shared" si="42"/>
        <v>0</v>
      </c>
      <c r="J198" s="97">
        <f t="shared" si="42"/>
        <v>0</v>
      </c>
      <c r="K198" s="96" t="e">
        <f t="shared" si="32"/>
        <v>#DIV/0!</v>
      </c>
    </row>
    <row r="199" spans="1:11" ht="30" hidden="1">
      <c r="A199" s="72" t="s">
        <v>321</v>
      </c>
      <c r="B199" s="90" t="s">
        <v>86</v>
      </c>
      <c r="C199" s="90" t="s">
        <v>105</v>
      </c>
      <c r="D199" s="84" t="s">
        <v>349</v>
      </c>
      <c r="E199" s="82"/>
      <c r="F199" s="82"/>
      <c r="G199" s="97">
        <f t="shared" si="42"/>
        <v>80</v>
      </c>
      <c r="H199" s="97">
        <f t="shared" si="42"/>
        <v>0</v>
      </c>
      <c r="I199" s="97">
        <f t="shared" si="42"/>
        <v>0</v>
      </c>
      <c r="J199" s="97">
        <f t="shared" si="42"/>
        <v>0</v>
      </c>
      <c r="K199" s="96" t="e">
        <f t="shared" si="32"/>
        <v>#DIV/0!</v>
      </c>
    </row>
    <row r="200" spans="1:11" ht="90" hidden="1">
      <c r="A200" s="11" t="s">
        <v>370</v>
      </c>
      <c r="B200" s="90" t="s">
        <v>86</v>
      </c>
      <c r="C200" s="90" t="s">
        <v>105</v>
      </c>
      <c r="D200" s="84" t="s">
        <v>350</v>
      </c>
      <c r="E200" s="82"/>
      <c r="F200" s="82"/>
      <c r="G200" s="97">
        <f t="shared" si="42"/>
        <v>80</v>
      </c>
      <c r="H200" s="97">
        <f t="shared" si="42"/>
        <v>0</v>
      </c>
      <c r="I200" s="97">
        <f t="shared" si="42"/>
        <v>0</v>
      </c>
      <c r="J200" s="97">
        <f t="shared" si="42"/>
        <v>0</v>
      </c>
      <c r="K200" s="96" t="e">
        <f t="shared" si="32"/>
        <v>#DIV/0!</v>
      </c>
    </row>
    <row r="201" spans="1:11" ht="15" hidden="1">
      <c r="A201" s="8" t="s">
        <v>23</v>
      </c>
      <c r="B201" s="90" t="s">
        <v>86</v>
      </c>
      <c r="C201" s="90" t="s">
        <v>105</v>
      </c>
      <c r="D201" s="84" t="s">
        <v>350</v>
      </c>
      <c r="E201" s="84">
        <v>800</v>
      </c>
      <c r="F201" s="82"/>
      <c r="G201" s="97">
        <f t="shared" si="42"/>
        <v>80</v>
      </c>
      <c r="H201" s="97">
        <f t="shared" si="42"/>
        <v>0</v>
      </c>
      <c r="I201" s="97">
        <f t="shared" si="42"/>
        <v>0</v>
      </c>
      <c r="J201" s="97">
        <f t="shared" si="42"/>
        <v>0</v>
      </c>
      <c r="K201" s="96" t="e">
        <f t="shared" si="32"/>
        <v>#DIV/0!</v>
      </c>
    </row>
    <row r="202" spans="1:11" ht="45" hidden="1">
      <c r="A202" s="8" t="s">
        <v>95</v>
      </c>
      <c r="B202" s="90" t="s">
        <v>86</v>
      </c>
      <c r="C202" s="90" t="s">
        <v>105</v>
      </c>
      <c r="D202" s="84" t="s">
        <v>350</v>
      </c>
      <c r="E202" s="84">
        <v>810</v>
      </c>
      <c r="F202" s="82"/>
      <c r="G202" s="97">
        <f t="shared" si="42"/>
        <v>80</v>
      </c>
      <c r="H202" s="97">
        <f t="shared" si="42"/>
        <v>0</v>
      </c>
      <c r="I202" s="97">
        <f t="shared" si="42"/>
        <v>0</v>
      </c>
      <c r="J202" s="97">
        <f t="shared" si="42"/>
        <v>0</v>
      </c>
      <c r="K202" s="96" t="e">
        <f t="shared" si="32"/>
        <v>#DIV/0!</v>
      </c>
    </row>
    <row r="203" spans="1:11" ht="15" hidden="1">
      <c r="A203" s="10" t="s">
        <v>8</v>
      </c>
      <c r="B203" s="90" t="s">
        <v>86</v>
      </c>
      <c r="C203" s="90" t="s">
        <v>105</v>
      </c>
      <c r="D203" s="84" t="s">
        <v>350</v>
      </c>
      <c r="E203" s="84">
        <v>810</v>
      </c>
      <c r="F203" s="84">
        <v>1</v>
      </c>
      <c r="G203" s="97">
        <v>80</v>
      </c>
      <c r="H203" s="97"/>
      <c r="I203" s="97"/>
      <c r="J203" s="97"/>
      <c r="K203" s="96" t="e">
        <f t="shared" si="32"/>
        <v>#DIV/0!</v>
      </c>
    </row>
    <row r="204" spans="1:12" s="129" customFormat="1" ht="15">
      <c r="A204" s="124" t="s">
        <v>106</v>
      </c>
      <c r="B204" s="125" t="s">
        <v>107</v>
      </c>
      <c r="C204" s="126"/>
      <c r="D204" s="127"/>
      <c r="E204" s="127"/>
      <c r="F204" s="127"/>
      <c r="G204" s="130" t="e">
        <f>G207+G245</f>
        <v>#REF!</v>
      </c>
      <c r="H204" s="130" t="e">
        <f>H207+H245</f>
        <v>#REF!</v>
      </c>
      <c r="I204" s="130">
        <f>I207+I245+I277</f>
        <v>4504.89622</v>
      </c>
      <c r="J204" s="130">
        <f>J207+J245+J277</f>
        <v>4502.97077</v>
      </c>
      <c r="K204" s="144">
        <f t="shared" si="32"/>
        <v>99.95725872681702</v>
      </c>
      <c r="L204" s="128"/>
    </row>
    <row r="205" spans="1:17" ht="15">
      <c r="A205" s="7" t="s">
        <v>8</v>
      </c>
      <c r="B205" s="155" t="s">
        <v>140</v>
      </c>
      <c r="C205" s="89"/>
      <c r="D205" s="82"/>
      <c r="E205" s="82"/>
      <c r="F205" s="82"/>
      <c r="G205" s="157" t="e">
        <f>G261+G264+G267+#REF!</f>
        <v>#REF!</v>
      </c>
      <c r="H205" s="157" t="e">
        <f>H261+H264+H267+#REF!</f>
        <v>#REF!</v>
      </c>
      <c r="I205" s="157">
        <f>I212+I244+I261+I265+I270+I282+I240+I276+I273</f>
        <v>1335</v>
      </c>
      <c r="J205" s="142">
        <f>J212+J244+J261+J265+J270+J282+J240+J276</f>
        <v>1035.46212</v>
      </c>
      <c r="K205" s="143">
        <f t="shared" si="32"/>
        <v>77.56270561797753</v>
      </c>
      <c r="Q205" s="100"/>
    </row>
    <row r="206" spans="1:13" ht="15">
      <c r="A206" s="7" t="s">
        <v>9</v>
      </c>
      <c r="B206" s="155" t="s">
        <v>141</v>
      </c>
      <c r="C206" s="89"/>
      <c r="D206" s="82"/>
      <c r="E206" s="82"/>
      <c r="F206" s="82"/>
      <c r="G206" s="157" t="e">
        <f>#REF!+G825+#REF!+#REF!</f>
        <v>#REF!</v>
      </c>
      <c r="H206" s="157" t="e">
        <f>#REF!+H825+#REF!+#REF!</f>
        <v>#REF!</v>
      </c>
      <c r="I206" s="157">
        <f>I232+I236</f>
        <v>3169.8962199999996</v>
      </c>
      <c r="J206" s="142">
        <f>J232+J236</f>
        <v>3169.8962199999996</v>
      </c>
      <c r="K206" s="143">
        <f t="shared" si="32"/>
        <v>100</v>
      </c>
      <c r="M206" s="100"/>
    </row>
    <row r="207" spans="1:11" ht="15">
      <c r="A207" s="7" t="s">
        <v>108</v>
      </c>
      <c r="B207" s="155" t="s">
        <v>107</v>
      </c>
      <c r="C207" s="155" t="s">
        <v>109</v>
      </c>
      <c r="D207" s="83"/>
      <c r="E207" s="83"/>
      <c r="F207" s="83"/>
      <c r="G207" s="157" t="e">
        <f>G208+#REF!</f>
        <v>#REF!</v>
      </c>
      <c r="H207" s="157" t="e">
        <f>H208+#REF!</f>
        <v>#REF!</v>
      </c>
      <c r="I207" s="157">
        <f>I208</f>
        <v>4122.89622</v>
      </c>
      <c r="J207" s="142">
        <f>J208</f>
        <v>4121.9707</v>
      </c>
      <c r="K207" s="143">
        <f t="shared" si="32"/>
        <v>99.97755170272028</v>
      </c>
    </row>
    <row r="208" spans="1:11" ht="15">
      <c r="A208" s="8" t="s">
        <v>16</v>
      </c>
      <c r="B208" s="90" t="s">
        <v>107</v>
      </c>
      <c r="C208" s="90" t="s">
        <v>109</v>
      </c>
      <c r="D208" s="84" t="s">
        <v>297</v>
      </c>
      <c r="E208" s="82"/>
      <c r="F208" s="82"/>
      <c r="G208" s="97" t="e">
        <f>#REF!</f>
        <v>#REF!</v>
      </c>
      <c r="H208" s="97" t="e">
        <f>#REF!</f>
        <v>#REF!</v>
      </c>
      <c r="I208" s="97">
        <f>I209+I229+I233+I237+I241</f>
        <v>4122.89622</v>
      </c>
      <c r="J208" s="97">
        <f>J232+J236+J240+J244</f>
        <v>4121.9707</v>
      </c>
      <c r="K208" s="96">
        <f t="shared" si="32"/>
        <v>99.97755170272028</v>
      </c>
    </row>
    <row r="209" spans="1:11" ht="30" hidden="1">
      <c r="A209" s="8" t="s">
        <v>293</v>
      </c>
      <c r="B209" s="90" t="s">
        <v>107</v>
      </c>
      <c r="C209" s="90" t="s">
        <v>109</v>
      </c>
      <c r="D209" s="84" t="s">
        <v>452</v>
      </c>
      <c r="E209" s="82"/>
      <c r="F209" s="82"/>
      <c r="G209" s="97" t="e">
        <f aca="true" t="shared" si="43" ref="G209:J210">G210</f>
        <v>#REF!</v>
      </c>
      <c r="H209" s="97" t="e">
        <f t="shared" si="43"/>
        <v>#REF!</v>
      </c>
      <c r="I209" s="97">
        <f t="shared" si="43"/>
        <v>0</v>
      </c>
      <c r="J209" s="97">
        <f t="shared" si="43"/>
        <v>0</v>
      </c>
      <c r="K209" s="96" t="e">
        <f t="shared" si="32"/>
        <v>#DIV/0!</v>
      </c>
    </row>
    <row r="210" spans="1:11" ht="15" hidden="1">
      <c r="A210" s="8" t="s">
        <v>23</v>
      </c>
      <c r="B210" s="90" t="s">
        <v>107</v>
      </c>
      <c r="C210" s="90" t="s">
        <v>109</v>
      </c>
      <c r="D210" s="84" t="s">
        <v>452</v>
      </c>
      <c r="E210" s="84">
        <v>800</v>
      </c>
      <c r="F210" s="82"/>
      <c r="G210" s="97" t="e">
        <f t="shared" si="43"/>
        <v>#REF!</v>
      </c>
      <c r="H210" s="97" t="e">
        <f t="shared" si="43"/>
        <v>#REF!</v>
      </c>
      <c r="I210" s="97">
        <f t="shared" si="43"/>
        <v>0</v>
      </c>
      <c r="J210" s="97">
        <f t="shared" si="43"/>
        <v>0</v>
      </c>
      <c r="K210" s="96" t="e">
        <f t="shared" si="32"/>
        <v>#DIV/0!</v>
      </c>
    </row>
    <row r="211" spans="1:11" ht="45" hidden="1">
      <c r="A211" s="8" t="s">
        <v>95</v>
      </c>
      <c r="B211" s="90" t="s">
        <v>107</v>
      </c>
      <c r="C211" s="90" t="s">
        <v>109</v>
      </c>
      <c r="D211" s="84" t="s">
        <v>452</v>
      </c>
      <c r="E211" s="84">
        <v>810</v>
      </c>
      <c r="F211" s="82"/>
      <c r="G211" s="97" t="e">
        <f>#REF!+#REF!+G212</f>
        <v>#REF!</v>
      </c>
      <c r="H211" s="97" t="e">
        <f>#REF!+#REF!+H212</f>
        <v>#REF!</v>
      </c>
      <c r="I211" s="97">
        <f>I212</f>
        <v>0</v>
      </c>
      <c r="J211" s="97">
        <f>J212</f>
        <v>0</v>
      </c>
      <c r="K211" s="96" t="e">
        <f t="shared" si="32"/>
        <v>#DIV/0!</v>
      </c>
    </row>
    <row r="212" spans="1:11" ht="15" hidden="1">
      <c r="A212" s="10" t="s">
        <v>8</v>
      </c>
      <c r="B212" s="90" t="s">
        <v>107</v>
      </c>
      <c r="C212" s="90" t="s">
        <v>109</v>
      </c>
      <c r="D212" s="84" t="s">
        <v>452</v>
      </c>
      <c r="E212" s="84">
        <v>810</v>
      </c>
      <c r="F212" s="84">
        <v>1</v>
      </c>
      <c r="G212" s="97">
        <v>309</v>
      </c>
      <c r="H212" s="97">
        <v>308.329</v>
      </c>
      <c r="I212" s="97"/>
      <c r="J212" s="97"/>
      <c r="K212" s="96" t="e">
        <f t="shared" si="32"/>
        <v>#DIV/0!</v>
      </c>
    </row>
    <row r="213" spans="1:12" s="108" customFormat="1" ht="45" hidden="1">
      <c r="A213" s="65" t="s">
        <v>110</v>
      </c>
      <c r="B213" s="92" t="s">
        <v>107</v>
      </c>
      <c r="C213" s="92" t="s">
        <v>109</v>
      </c>
      <c r="D213" s="87" t="s">
        <v>111</v>
      </c>
      <c r="E213" s="87"/>
      <c r="F213" s="87"/>
      <c r="G213" s="98"/>
      <c r="H213" s="98"/>
      <c r="I213" s="98">
        <f>I214</f>
        <v>0</v>
      </c>
      <c r="J213" s="98">
        <f>J214</f>
        <v>0</v>
      </c>
      <c r="K213" s="96" t="e">
        <f aca="true" t="shared" si="44" ref="K213:K279">J213/I213*100</f>
        <v>#DIV/0!</v>
      </c>
      <c r="L213" s="107"/>
    </row>
    <row r="214" spans="1:12" s="108" customFormat="1" ht="75" hidden="1">
      <c r="A214" s="66" t="s">
        <v>236</v>
      </c>
      <c r="B214" s="92" t="s">
        <v>107</v>
      </c>
      <c r="C214" s="92" t="s">
        <v>109</v>
      </c>
      <c r="D214" s="87" t="s">
        <v>237</v>
      </c>
      <c r="E214" s="87"/>
      <c r="F214" s="87"/>
      <c r="G214" s="98"/>
      <c r="H214" s="98"/>
      <c r="I214" s="98">
        <f>I215+I219</f>
        <v>0</v>
      </c>
      <c r="J214" s="98">
        <f>J215+J219</f>
        <v>0</v>
      </c>
      <c r="K214" s="96" t="e">
        <f t="shared" si="44"/>
        <v>#DIV/0!</v>
      </c>
      <c r="L214" s="107"/>
    </row>
    <row r="215" spans="1:12" s="108" customFormat="1" ht="135" hidden="1">
      <c r="A215" s="67" t="s">
        <v>252</v>
      </c>
      <c r="B215" s="92" t="s">
        <v>107</v>
      </c>
      <c r="C215" s="92" t="s">
        <v>109</v>
      </c>
      <c r="D215" s="87" t="s">
        <v>238</v>
      </c>
      <c r="E215" s="87"/>
      <c r="F215" s="87"/>
      <c r="G215" s="98"/>
      <c r="H215" s="98"/>
      <c r="I215" s="98">
        <f aca="true" t="shared" si="45" ref="I215:J217">I216</f>
        <v>0</v>
      </c>
      <c r="J215" s="98">
        <f t="shared" si="45"/>
        <v>0</v>
      </c>
      <c r="K215" s="96" t="e">
        <f t="shared" si="44"/>
        <v>#DIV/0!</v>
      </c>
      <c r="L215" s="107"/>
    </row>
    <row r="216" spans="1:12" s="108" customFormat="1" ht="30" hidden="1">
      <c r="A216" s="63" t="s">
        <v>251</v>
      </c>
      <c r="B216" s="92" t="s">
        <v>107</v>
      </c>
      <c r="C216" s="92" t="s">
        <v>109</v>
      </c>
      <c r="D216" s="87" t="s">
        <v>238</v>
      </c>
      <c r="E216" s="87">
        <v>400</v>
      </c>
      <c r="F216" s="87"/>
      <c r="G216" s="98"/>
      <c r="H216" s="98"/>
      <c r="I216" s="98">
        <f t="shared" si="45"/>
        <v>0</v>
      </c>
      <c r="J216" s="98">
        <f t="shared" si="45"/>
        <v>0</v>
      </c>
      <c r="K216" s="96" t="e">
        <f t="shared" si="44"/>
        <v>#DIV/0!</v>
      </c>
      <c r="L216" s="107"/>
    </row>
    <row r="217" spans="1:12" s="108" customFormat="1" ht="15" hidden="1">
      <c r="A217" s="63" t="s">
        <v>271</v>
      </c>
      <c r="B217" s="92" t="s">
        <v>107</v>
      </c>
      <c r="C217" s="92" t="s">
        <v>109</v>
      </c>
      <c r="D217" s="87" t="s">
        <v>238</v>
      </c>
      <c r="E217" s="87">
        <v>410</v>
      </c>
      <c r="F217" s="87"/>
      <c r="G217" s="98"/>
      <c r="H217" s="98"/>
      <c r="I217" s="98">
        <f t="shared" si="45"/>
        <v>0</v>
      </c>
      <c r="J217" s="98">
        <f t="shared" si="45"/>
        <v>0</v>
      </c>
      <c r="K217" s="96" t="e">
        <f t="shared" si="44"/>
        <v>#DIV/0!</v>
      </c>
      <c r="L217" s="107"/>
    </row>
    <row r="218" spans="1:12" s="108" customFormat="1" ht="15" hidden="1">
      <c r="A218" s="64" t="s">
        <v>9</v>
      </c>
      <c r="B218" s="92" t="s">
        <v>107</v>
      </c>
      <c r="C218" s="92" t="s">
        <v>109</v>
      </c>
      <c r="D218" s="87" t="s">
        <v>238</v>
      </c>
      <c r="E218" s="87">
        <v>410</v>
      </c>
      <c r="F218" s="87">
        <v>2</v>
      </c>
      <c r="G218" s="98"/>
      <c r="H218" s="98"/>
      <c r="I218" s="98"/>
      <c r="J218" s="98"/>
      <c r="K218" s="96" t="e">
        <f t="shared" si="44"/>
        <v>#DIV/0!</v>
      </c>
      <c r="L218" s="107"/>
    </row>
    <row r="219" spans="1:12" s="108" customFormat="1" ht="105" hidden="1">
      <c r="A219" s="67" t="s">
        <v>239</v>
      </c>
      <c r="B219" s="92" t="s">
        <v>107</v>
      </c>
      <c r="C219" s="92" t="s">
        <v>109</v>
      </c>
      <c r="D219" s="87" t="s">
        <v>240</v>
      </c>
      <c r="E219" s="87"/>
      <c r="F219" s="87"/>
      <c r="G219" s="98"/>
      <c r="H219" s="98"/>
      <c r="I219" s="98">
        <f aca="true" t="shared" si="46" ref="I219:J221">I220</f>
        <v>0</v>
      </c>
      <c r="J219" s="98">
        <f t="shared" si="46"/>
        <v>0</v>
      </c>
      <c r="K219" s="96" t="e">
        <f t="shared" si="44"/>
        <v>#DIV/0!</v>
      </c>
      <c r="L219" s="107"/>
    </row>
    <row r="220" spans="1:12" s="108" customFormat="1" ht="30" hidden="1">
      <c r="A220" s="63" t="s">
        <v>251</v>
      </c>
      <c r="B220" s="92" t="s">
        <v>107</v>
      </c>
      <c r="C220" s="92" t="s">
        <v>109</v>
      </c>
      <c r="D220" s="87" t="s">
        <v>240</v>
      </c>
      <c r="E220" s="87">
        <v>400</v>
      </c>
      <c r="F220" s="87"/>
      <c r="G220" s="98"/>
      <c r="H220" s="98"/>
      <c r="I220" s="98">
        <f t="shared" si="46"/>
        <v>0</v>
      </c>
      <c r="J220" s="98">
        <f t="shared" si="46"/>
        <v>0</v>
      </c>
      <c r="K220" s="96" t="e">
        <f t="shared" si="44"/>
        <v>#DIV/0!</v>
      </c>
      <c r="L220" s="107"/>
    </row>
    <row r="221" spans="1:12" s="108" customFormat="1" ht="15" hidden="1">
      <c r="A221" s="63" t="s">
        <v>271</v>
      </c>
      <c r="B221" s="92" t="s">
        <v>107</v>
      </c>
      <c r="C221" s="92" t="s">
        <v>109</v>
      </c>
      <c r="D221" s="87" t="s">
        <v>240</v>
      </c>
      <c r="E221" s="87">
        <v>410</v>
      </c>
      <c r="F221" s="87"/>
      <c r="G221" s="98"/>
      <c r="H221" s="98"/>
      <c r="I221" s="98">
        <f t="shared" si="46"/>
        <v>0</v>
      </c>
      <c r="J221" s="98">
        <f t="shared" si="46"/>
        <v>0</v>
      </c>
      <c r="K221" s="96" t="e">
        <f t="shared" si="44"/>
        <v>#DIV/0!</v>
      </c>
      <c r="L221" s="107"/>
    </row>
    <row r="222" spans="1:12" s="108" customFormat="1" ht="15" hidden="1">
      <c r="A222" s="64" t="s">
        <v>9</v>
      </c>
      <c r="B222" s="92" t="s">
        <v>107</v>
      </c>
      <c r="C222" s="92" t="s">
        <v>109</v>
      </c>
      <c r="D222" s="87" t="s">
        <v>240</v>
      </c>
      <c r="E222" s="87">
        <v>410</v>
      </c>
      <c r="F222" s="87">
        <v>2</v>
      </c>
      <c r="G222" s="98"/>
      <c r="H222" s="98"/>
      <c r="I222" s="98"/>
      <c r="J222" s="98"/>
      <c r="K222" s="96" t="e">
        <f t="shared" si="44"/>
        <v>#DIV/0!</v>
      </c>
      <c r="L222" s="107"/>
    </row>
    <row r="223" spans="1:12" s="108" customFormat="1" ht="45" hidden="1">
      <c r="A223" s="63" t="s">
        <v>143</v>
      </c>
      <c r="B223" s="92" t="s">
        <v>107</v>
      </c>
      <c r="C223" s="92" t="s">
        <v>109</v>
      </c>
      <c r="D223" s="87" t="s">
        <v>220</v>
      </c>
      <c r="E223" s="93"/>
      <c r="F223" s="93"/>
      <c r="G223" s="98" t="e">
        <f aca="true" t="shared" si="47" ref="G223:J226">G224</f>
        <v>#REF!</v>
      </c>
      <c r="H223" s="98" t="e">
        <f t="shared" si="47"/>
        <v>#REF!</v>
      </c>
      <c r="I223" s="98">
        <f t="shared" si="47"/>
        <v>0</v>
      </c>
      <c r="J223" s="98">
        <f t="shared" si="47"/>
        <v>0</v>
      </c>
      <c r="K223" s="96" t="e">
        <f t="shared" si="44"/>
        <v>#DIV/0!</v>
      </c>
      <c r="L223" s="68"/>
    </row>
    <row r="224" spans="1:12" s="108" customFormat="1" ht="90" hidden="1">
      <c r="A224" s="63" t="s">
        <v>221</v>
      </c>
      <c r="B224" s="92" t="s">
        <v>107</v>
      </c>
      <c r="C224" s="92" t="s">
        <v>109</v>
      </c>
      <c r="D224" s="87" t="s">
        <v>222</v>
      </c>
      <c r="E224" s="93"/>
      <c r="F224" s="93"/>
      <c r="G224" s="98" t="e">
        <f t="shared" si="47"/>
        <v>#REF!</v>
      </c>
      <c r="H224" s="98" t="e">
        <f t="shared" si="47"/>
        <v>#REF!</v>
      </c>
      <c r="I224" s="98">
        <f t="shared" si="47"/>
        <v>0</v>
      </c>
      <c r="J224" s="98">
        <f t="shared" si="47"/>
        <v>0</v>
      </c>
      <c r="K224" s="96" t="e">
        <f t="shared" si="44"/>
        <v>#DIV/0!</v>
      </c>
      <c r="L224" s="68"/>
    </row>
    <row r="225" spans="1:12" s="108" customFormat="1" ht="90" hidden="1">
      <c r="A225" s="63" t="s">
        <v>223</v>
      </c>
      <c r="B225" s="92" t="s">
        <v>107</v>
      </c>
      <c r="C225" s="92" t="s">
        <v>109</v>
      </c>
      <c r="D225" s="87" t="s">
        <v>248</v>
      </c>
      <c r="E225" s="93"/>
      <c r="F225" s="93"/>
      <c r="G225" s="98" t="e">
        <f t="shared" si="47"/>
        <v>#REF!</v>
      </c>
      <c r="H225" s="98" t="e">
        <f t="shared" si="47"/>
        <v>#REF!</v>
      </c>
      <c r="I225" s="98">
        <f t="shared" si="47"/>
        <v>0</v>
      </c>
      <c r="J225" s="98">
        <f t="shared" si="47"/>
        <v>0</v>
      </c>
      <c r="K225" s="96" t="e">
        <f t="shared" si="44"/>
        <v>#DIV/0!</v>
      </c>
      <c r="L225" s="68"/>
    </row>
    <row r="226" spans="1:12" s="108" customFormat="1" ht="30" hidden="1">
      <c r="A226" s="63" t="s">
        <v>251</v>
      </c>
      <c r="B226" s="92" t="s">
        <v>107</v>
      </c>
      <c r="C226" s="92" t="s">
        <v>109</v>
      </c>
      <c r="D226" s="87" t="s">
        <v>248</v>
      </c>
      <c r="E226" s="87">
        <v>400</v>
      </c>
      <c r="F226" s="93"/>
      <c r="G226" s="98" t="e">
        <f t="shared" si="47"/>
        <v>#REF!</v>
      </c>
      <c r="H226" s="98" t="e">
        <f t="shared" si="47"/>
        <v>#REF!</v>
      </c>
      <c r="I226" s="98">
        <f t="shared" si="47"/>
        <v>0</v>
      </c>
      <c r="J226" s="98">
        <f t="shared" si="47"/>
        <v>0</v>
      </c>
      <c r="K226" s="96" t="e">
        <f t="shared" si="44"/>
        <v>#DIV/0!</v>
      </c>
      <c r="L226" s="68"/>
    </row>
    <row r="227" spans="1:12" s="108" customFormat="1" ht="15" hidden="1">
      <c r="A227" s="63" t="s">
        <v>271</v>
      </c>
      <c r="B227" s="92" t="s">
        <v>107</v>
      </c>
      <c r="C227" s="92" t="s">
        <v>109</v>
      </c>
      <c r="D227" s="87" t="s">
        <v>248</v>
      </c>
      <c r="E227" s="87">
        <v>410</v>
      </c>
      <c r="F227" s="93"/>
      <c r="G227" s="98" t="e">
        <f>G228+#REF!+G241</f>
        <v>#REF!</v>
      </c>
      <c r="H227" s="98" t="e">
        <f>H228+#REF!+H241</f>
        <v>#REF!</v>
      </c>
      <c r="I227" s="98">
        <f>I228</f>
        <v>0</v>
      </c>
      <c r="J227" s="98">
        <f>J228</f>
        <v>0</v>
      </c>
      <c r="K227" s="96" t="e">
        <f t="shared" si="44"/>
        <v>#DIV/0!</v>
      </c>
      <c r="L227" s="68"/>
    </row>
    <row r="228" spans="1:12" s="108" customFormat="1" ht="15" hidden="1">
      <c r="A228" s="64" t="s">
        <v>8</v>
      </c>
      <c r="B228" s="92" t="s">
        <v>107</v>
      </c>
      <c r="C228" s="92" t="s">
        <v>109</v>
      </c>
      <c r="D228" s="87" t="s">
        <v>248</v>
      </c>
      <c r="E228" s="87">
        <v>410</v>
      </c>
      <c r="F228" s="87">
        <v>1</v>
      </c>
      <c r="G228" s="98">
        <v>309</v>
      </c>
      <c r="H228" s="98">
        <v>308.329</v>
      </c>
      <c r="I228" s="98"/>
      <c r="J228" s="98"/>
      <c r="K228" s="96" t="e">
        <f t="shared" si="44"/>
        <v>#DIV/0!</v>
      </c>
      <c r="L228" s="69"/>
    </row>
    <row r="229" spans="1:13" ht="63" customHeight="1">
      <c r="A229" s="40" t="s">
        <v>462</v>
      </c>
      <c r="B229" s="90" t="s">
        <v>107</v>
      </c>
      <c r="C229" s="90" t="s">
        <v>109</v>
      </c>
      <c r="D229" s="84" t="s">
        <v>463</v>
      </c>
      <c r="E229" s="84"/>
      <c r="F229" s="84"/>
      <c r="G229" s="97"/>
      <c r="H229" s="97"/>
      <c r="I229" s="97">
        <f aca="true" t="shared" si="48" ref="I229:J231">I230</f>
        <v>1908.39062</v>
      </c>
      <c r="J229" s="97">
        <f t="shared" si="48"/>
        <v>1908.39062</v>
      </c>
      <c r="K229" s="96">
        <f t="shared" si="44"/>
        <v>100</v>
      </c>
      <c r="L229" s="101"/>
      <c r="M229" s="100"/>
    </row>
    <row r="230" spans="1:13" ht="30">
      <c r="A230" s="8" t="s">
        <v>251</v>
      </c>
      <c r="B230" s="90" t="s">
        <v>107</v>
      </c>
      <c r="C230" s="90" t="s">
        <v>109</v>
      </c>
      <c r="D230" s="84" t="s">
        <v>463</v>
      </c>
      <c r="E230" s="84">
        <v>400</v>
      </c>
      <c r="F230" s="84"/>
      <c r="G230" s="97"/>
      <c r="H230" s="97"/>
      <c r="I230" s="97">
        <f t="shared" si="48"/>
        <v>1908.39062</v>
      </c>
      <c r="J230" s="97">
        <f t="shared" si="48"/>
        <v>1908.39062</v>
      </c>
      <c r="K230" s="96">
        <f t="shared" si="44"/>
        <v>100</v>
      </c>
      <c r="L230" s="101"/>
      <c r="M230" s="100"/>
    </row>
    <row r="231" spans="1:13" ht="15">
      <c r="A231" s="8" t="s">
        <v>271</v>
      </c>
      <c r="B231" s="90" t="s">
        <v>107</v>
      </c>
      <c r="C231" s="90" t="s">
        <v>109</v>
      </c>
      <c r="D231" s="84" t="s">
        <v>463</v>
      </c>
      <c r="E231" s="84">
        <v>410</v>
      </c>
      <c r="F231" s="84"/>
      <c r="G231" s="97"/>
      <c r="H231" s="97"/>
      <c r="I231" s="97">
        <f t="shared" si="48"/>
        <v>1908.39062</v>
      </c>
      <c r="J231" s="97">
        <f t="shared" si="48"/>
        <v>1908.39062</v>
      </c>
      <c r="K231" s="96">
        <f t="shared" si="44"/>
        <v>100</v>
      </c>
      <c r="L231" s="101"/>
      <c r="M231" s="100"/>
    </row>
    <row r="232" spans="1:13" ht="15">
      <c r="A232" s="10" t="s">
        <v>9</v>
      </c>
      <c r="B232" s="90" t="s">
        <v>107</v>
      </c>
      <c r="C232" s="90" t="s">
        <v>109</v>
      </c>
      <c r="D232" s="84" t="s">
        <v>463</v>
      </c>
      <c r="E232" s="84">
        <v>410</v>
      </c>
      <c r="F232" s="84">
        <v>2</v>
      </c>
      <c r="G232" s="97"/>
      <c r="H232" s="97"/>
      <c r="I232" s="97">
        <v>1908.39062</v>
      </c>
      <c r="J232" s="97">
        <v>1908.39062</v>
      </c>
      <c r="K232" s="96">
        <f t="shared" si="44"/>
        <v>100</v>
      </c>
      <c r="L232" s="101"/>
      <c r="M232" s="100"/>
    </row>
    <row r="233" spans="1:13" ht="79.5" customHeight="1">
      <c r="A233" s="43" t="s">
        <v>464</v>
      </c>
      <c r="B233" s="90" t="s">
        <v>107</v>
      </c>
      <c r="C233" s="90" t="s">
        <v>109</v>
      </c>
      <c r="D233" s="84" t="s">
        <v>465</v>
      </c>
      <c r="E233" s="84"/>
      <c r="F233" s="84"/>
      <c r="G233" s="97"/>
      <c r="H233" s="97"/>
      <c r="I233" s="97">
        <f aca="true" t="shared" si="49" ref="I233:J239">I234</f>
        <v>1261.5056</v>
      </c>
      <c r="J233" s="97">
        <f t="shared" si="49"/>
        <v>1261.5056</v>
      </c>
      <c r="K233" s="96">
        <f t="shared" si="44"/>
        <v>100</v>
      </c>
      <c r="L233" s="101"/>
      <c r="M233" s="100"/>
    </row>
    <row r="234" spans="1:13" ht="30">
      <c r="A234" s="8" t="s">
        <v>251</v>
      </c>
      <c r="B234" s="90" t="s">
        <v>107</v>
      </c>
      <c r="C234" s="90" t="s">
        <v>109</v>
      </c>
      <c r="D234" s="84" t="s">
        <v>465</v>
      </c>
      <c r="E234" s="84">
        <v>400</v>
      </c>
      <c r="F234" s="84"/>
      <c r="G234" s="97"/>
      <c r="H234" s="97"/>
      <c r="I234" s="97">
        <f t="shared" si="49"/>
        <v>1261.5056</v>
      </c>
      <c r="J234" s="97">
        <f t="shared" si="49"/>
        <v>1261.5056</v>
      </c>
      <c r="K234" s="96">
        <f t="shared" si="44"/>
        <v>100</v>
      </c>
      <c r="L234" s="101"/>
      <c r="M234" s="100"/>
    </row>
    <row r="235" spans="1:13" ht="15">
      <c r="A235" s="8" t="s">
        <v>271</v>
      </c>
      <c r="B235" s="90" t="s">
        <v>107</v>
      </c>
      <c r="C235" s="90" t="s">
        <v>109</v>
      </c>
      <c r="D235" s="84" t="s">
        <v>465</v>
      </c>
      <c r="E235" s="84">
        <v>410</v>
      </c>
      <c r="F235" s="84"/>
      <c r="G235" s="97"/>
      <c r="H235" s="97"/>
      <c r="I235" s="97">
        <f t="shared" si="49"/>
        <v>1261.5056</v>
      </c>
      <c r="J235" s="97">
        <f>J236</f>
        <v>1261.5056</v>
      </c>
      <c r="K235" s="96">
        <f t="shared" si="44"/>
        <v>100</v>
      </c>
      <c r="L235" s="101"/>
      <c r="M235" s="100"/>
    </row>
    <row r="236" spans="1:13" ht="15">
      <c r="A236" s="10" t="s">
        <v>9</v>
      </c>
      <c r="B236" s="90" t="s">
        <v>107</v>
      </c>
      <c r="C236" s="90" t="s">
        <v>109</v>
      </c>
      <c r="D236" s="84" t="s">
        <v>465</v>
      </c>
      <c r="E236" s="84">
        <v>410</v>
      </c>
      <c r="F236" s="84">
        <v>2</v>
      </c>
      <c r="G236" s="97"/>
      <c r="H236" s="97"/>
      <c r="I236" s="97">
        <v>1261.5056</v>
      </c>
      <c r="J236" s="97">
        <v>1261.5056</v>
      </c>
      <c r="K236" s="96">
        <f t="shared" si="44"/>
        <v>100</v>
      </c>
      <c r="L236" s="101"/>
      <c r="M236" s="100"/>
    </row>
    <row r="237" spans="1:13" ht="78.75" customHeight="1">
      <c r="A237" s="43" t="s">
        <v>466</v>
      </c>
      <c r="B237" s="90" t="s">
        <v>107</v>
      </c>
      <c r="C237" s="90" t="s">
        <v>109</v>
      </c>
      <c r="D237" s="84" t="s">
        <v>465</v>
      </c>
      <c r="E237" s="84"/>
      <c r="F237" s="84"/>
      <c r="G237" s="97"/>
      <c r="H237" s="97"/>
      <c r="I237" s="97">
        <f t="shared" si="49"/>
        <v>631</v>
      </c>
      <c r="J237" s="97">
        <f t="shared" si="49"/>
        <v>630.93858</v>
      </c>
      <c r="K237" s="96">
        <f t="shared" si="44"/>
        <v>99.99026624405705</v>
      </c>
      <c r="L237" s="101"/>
      <c r="M237" s="100"/>
    </row>
    <row r="238" spans="1:13" ht="30">
      <c r="A238" s="8" t="s">
        <v>251</v>
      </c>
      <c r="B238" s="90" t="s">
        <v>107</v>
      </c>
      <c r="C238" s="90" t="s">
        <v>109</v>
      </c>
      <c r="D238" s="84" t="s">
        <v>465</v>
      </c>
      <c r="E238" s="84">
        <v>400</v>
      </c>
      <c r="F238" s="84"/>
      <c r="G238" s="97"/>
      <c r="H238" s="97"/>
      <c r="I238" s="97">
        <f t="shared" si="49"/>
        <v>631</v>
      </c>
      <c r="J238" s="97">
        <f t="shared" si="49"/>
        <v>630.93858</v>
      </c>
      <c r="K238" s="96">
        <f t="shared" si="44"/>
        <v>99.99026624405705</v>
      </c>
      <c r="L238" s="101"/>
      <c r="M238" s="100"/>
    </row>
    <row r="239" spans="1:13" ht="15">
      <c r="A239" s="8" t="s">
        <v>271</v>
      </c>
      <c r="B239" s="90" t="s">
        <v>107</v>
      </c>
      <c r="C239" s="90" t="s">
        <v>109</v>
      </c>
      <c r="D239" s="84" t="s">
        <v>465</v>
      </c>
      <c r="E239" s="84">
        <v>410</v>
      </c>
      <c r="F239" s="84"/>
      <c r="G239" s="97"/>
      <c r="H239" s="97"/>
      <c r="I239" s="97">
        <f t="shared" si="49"/>
        <v>631</v>
      </c>
      <c r="J239" s="97">
        <f>J240</f>
        <v>630.93858</v>
      </c>
      <c r="K239" s="96">
        <f t="shared" si="44"/>
        <v>99.99026624405705</v>
      </c>
      <c r="L239" s="101"/>
      <c r="M239" s="100"/>
    </row>
    <row r="240" spans="1:13" ht="15">
      <c r="A240" s="10" t="s">
        <v>8</v>
      </c>
      <c r="B240" s="90" t="s">
        <v>107</v>
      </c>
      <c r="C240" s="90" t="s">
        <v>109</v>
      </c>
      <c r="D240" s="84" t="s">
        <v>465</v>
      </c>
      <c r="E240" s="84">
        <v>410</v>
      </c>
      <c r="F240" s="84">
        <v>1</v>
      </c>
      <c r="G240" s="97"/>
      <c r="H240" s="97"/>
      <c r="I240" s="97">
        <v>631</v>
      </c>
      <c r="J240" s="97">
        <v>630.93858</v>
      </c>
      <c r="K240" s="96">
        <f t="shared" si="44"/>
        <v>99.99026624405705</v>
      </c>
      <c r="L240" s="101"/>
      <c r="M240" s="100"/>
    </row>
    <row r="241" spans="1:11" ht="15">
      <c r="A241" s="8" t="s">
        <v>116</v>
      </c>
      <c r="B241" s="90" t="s">
        <v>107</v>
      </c>
      <c r="C241" s="90" t="s">
        <v>109</v>
      </c>
      <c r="D241" s="84" t="s">
        <v>354</v>
      </c>
      <c r="E241" s="82"/>
      <c r="F241" s="82"/>
      <c r="G241" s="97">
        <f aca="true" t="shared" si="50" ref="G241:J243">G242</f>
        <v>135</v>
      </c>
      <c r="H241" s="97">
        <f t="shared" si="50"/>
        <v>17.586</v>
      </c>
      <c r="I241" s="97">
        <f t="shared" si="50"/>
        <v>322</v>
      </c>
      <c r="J241" s="97">
        <f t="shared" si="50"/>
        <v>321.1359</v>
      </c>
      <c r="K241" s="96">
        <f t="shared" si="44"/>
        <v>99.73164596273291</v>
      </c>
    </row>
    <row r="242" spans="1:11" ht="30">
      <c r="A242" s="74" t="s">
        <v>413</v>
      </c>
      <c r="B242" s="90" t="s">
        <v>107</v>
      </c>
      <c r="C242" s="90" t="s">
        <v>109</v>
      </c>
      <c r="D242" s="84" t="s">
        <v>354</v>
      </c>
      <c r="E242" s="84">
        <v>200</v>
      </c>
      <c r="F242" s="84"/>
      <c r="G242" s="97">
        <f t="shared" si="50"/>
        <v>135</v>
      </c>
      <c r="H242" s="97">
        <f t="shared" si="50"/>
        <v>17.586</v>
      </c>
      <c r="I242" s="97">
        <f t="shared" si="50"/>
        <v>322</v>
      </c>
      <c r="J242" s="97">
        <f t="shared" si="50"/>
        <v>321.1359</v>
      </c>
      <c r="K242" s="96">
        <f t="shared" si="44"/>
        <v>99.73164596273291</v>
      </c>
    </row>
    <row r="243" spans="1:11" ht="30">
      <c r="A243" s="8" t="s">
        <v>22</v>
      </c>
      <c r="B243" s="90" t="s">
        <v>107</v>
      </c>
      <c r="C243" s="90" t="s">
        <v>109</v>
      </c>
      <c r="D243" s="84" t="s">
        <v>354</v>
      </c>
      <c r="E243" s="84">
        <v>240</v>
      </c>
      <c r="F243" s="84"/>
      <c r="G243" s="97">
        <f t="shared" si="50"/>
        <v>135</v>
      </c>
      <c r="H243" s="97">
        <f t="shared" si="50"/>
        <v>17.586</v>
      </c>
      <c r="I243" s="97">
        <f t="shared" si="50"/>
        <v>322</v>
      </c>
      <c r="J243" s="97">
        <f t="shared" si="50"/>
        <v>321.1359</v>
      </c>
      <c r="K243" s="96">
        <f t="shared" si="44"/>
        <v>99.73164596273291</v>
      </c>
    </row>
    <row r="244" spans="1:11" ht="16.5" customHeight="1">
      <c r="A244" s="10" t="s">
        <v>8</v>
      </c>
      <c r="B244" s="90" t="s">
        <v>107</v>
      </c>
      <c r="C244" s="90" t="s">
        <v>109</v>
      </c>
      <c r="D244" s="84" t="s">
        <v>354</v>
      </c>
      <c r="E244" s="84">
        <v>240</v>
      </c>
      <c r="F244" s="84">
        <v>1</v>
      </c>
      <c r="G244" s="97">
        <v>135</v>
      </c>
      <c r="H244" s="97">
        <v>17.586</v>
      </c>
      <c r="I244" s="97">
        <v>322</v>
      </c>
      <c r="J244" s="97">
        <v>321.1359</v>
      </c>
      <c r="K244" s="96">
        <f t="shared" si="44"/>
        <v>99.73164596273291</v>
      </c>
    </row>
    <row r="245" spans="1:11" ht="15">
      <c r="A245" s="7" t="s">
        <v>112</v>
      </c>
      <c r="B245" s="155" t="s">
        <v>107</v>
      </c>
      <c r="C245" s="155" t="s">
        <v>113</v>
      </c>
      <c r="D245" s="83"/>
      <c r="E245" s="83"/>
      <c r="F245" s="83"/>
      <c r="G245" s="157">
        <f>G256+G266</f>
        <v>231</v>
      </c>
      <c r="H245" s="157">
        <f>H256+H266</f>
        <v>4.79524</v>
      </c>
      <c r="I245" s="157">
        <f>I256+I266+I246</f>
        <v>382</v>
      </c>
      <c r="J245" s="203">
        <f>J270+J273+J276</f>
        <v>381.00007</v>
      </c>
      <c r="K245" s="143">
        <f t="shared" si="44"/>
        <v>99.73823821989528</v>
      </c>
    </row>
    <row r="246" spans="1:15" ht="45" hidden="1">
      <c r="A246" s="15" t="s">
        <v>279</v>
      </c>
      <c r="B246" s="90" t="s">
        <v>107</v>
      </c>
      <c r="C246" s="90" t="s">
        <v>113</v>
      </c>
      <c r="D246" s="82" t="s">
        <v>280</v>
      </c>
      <c r="E246" s="82"/>
      <c r="F246" s="82"/>
      <c r="G246" s="97"/>
      <c r="H246" s="97"/>
      <c r="I246" s="97">
        <f>I247</f>
        <v>0</v>
      </c>
      <c r="J246" s="97">
        <f>J247</f>
        <v>0</v>
      </c>
      <c r="K246" s="143" t="e">
        <f t="shared" si="44"/>
        <v>#DIV/0!</v>
      </c>
      <c r="L246" s="101"/>
      <c r="M246" s="100"/>
      <c r="O246" s="100"/>
    </row>
    <row r="247" spans="1:15" ht="165" hidden="1">
      <c r="A247" s="15" t="s">
        <v>281</v>
      </c>
      <c r="B247" s="90" t="s">
        <v>107</v>
      </c>
      <c r="C247" s="90" t="s">
        <v>113</v>
      </c>
      <c r="D247" s="82" t="s">
        <v>282</v>
      </c>
      <c r="E247" s="83"/>
      <c r="F247" s="83"/>
      <c r="G247" s="157"/>
      <c r="H247" s="157"/>
      <c r="I247" s="97">
        <f>I248+I252</f>
        <v>0</v>
      </c>
      <c r="J247" s="97">
        <f>J248+J252</f>
        <v>0</v>
      </c>
      <c r="K247" s="143" t="e">
        <f t="shared" si="44"/>
        <v>#DIV/0!</v>
      </c>
      <c r="L247" s="101"/>
      <c r="M247" s="100"/>
      <c r="O247" s="100"/>
    </row>
    <row r="248" spans="1:15" ht="210" hidden="1">
      <c r="A248" s="61" t="s">
        <v>283</v>
      </c>
      <c r="B248" s="90" t="s">
        <v>107</v>
      </c>
      <c r="C248" s="90" t="s">
        <v>113</v>
      </c>
      <c r="D248" s="82" t="s">
        <v>284</v>
      </c>
      <c r="E248" s="83"/>
      <c r="F248" s="83"/>
      <c r="G248" s="157"/>
      <c r="H248" s="157"/>
      <c r="I248" s="97">
        <f aca="true" t="shared" si="51" ref="I248:J250">I249</f>
        <v>0</v>
      </c>
      <c r="J248" s="97">
        <f t="shared" si="51"/>
        <v>0</v>
      </c>
      <c r="K248" s="143" t="e">
        <f t="shared" si="44"/>
        <v>#DIV/0!</v>
      </c>
      <c r="L248" s="101"/>
      <c r="M248" s="100"/>
      <c r="O248" s="100"/>
    </row>
    <row r="249" spans="1:15" ht="30" hidden="1">
      <c r="A249" s="15" t="s">
        <v>251</v>
      </c>
      <c r="B249" s="90" t="s">
        <v>107</v>
      </c>
      <c r="C249" s="90" t="s">
        <v>113</v>
      </c>
      <c r="D249" s="82" t="s">
        <v>284</v>
      </c>
      <c r="E249" s="82">
        <v>400</v>
      </c>
      <c r="F249" s="82"/>
      <c r="G249" s="97"/>
      <c r="H249" s="97"/>
      <c r="I249" s="97">
        <f t="shared" si="51"/>
        <v>0</v>
      </c>
      <c r="J249" s="97">
        <f t="shared" si="51"/>
        <v>0</v>
      </c>
      <c r="K249" s="143" t="e">
        <f t="shared" si="44"/>
        <v>#DIV/0!</v>
      </c>
      <c r="L249" s="101"/>
      <c r="M249" s="100"/>
      <c r="O249" s="100"/>
    </row>
    <row r="250" spans="1:15" ht="15" hidden="1">
      <c r="A250" s="62" t="s">
        <v>271</v>
      </c>
      <c r="B250" s="90" t="s">
        <v>107</v>
      </c>
      <c r="C250" s="90" t="s">
        <v>113</v>
      </c>
      <c r="D250" s="82" t="s">
        <v>284</v>
      </c>
      <c r="E250" s="82">
        <v>410</v>
      </c>
      <c r="F250" s="83"/>
      <c r="G250" s="157"/>
      <c r="H250" s="157"/>
      <c r="I250" s="97">
        <f t="shared" si="51"/>
        <v>0</v>
      </c>
      <c r="J250" s="97">
        <f t="shared" si="51"/>
        <v>0</v>
      </c>
      <c r="K250" s="143" t="e">
        <f t="shared" si="44"/>
        <v>#DIV/0!</v>
      </c>
      <c r="L250" s="101"/>
      <c r="M250" s="100"/>
      <c r="O250" s="100"/>
    </row>
    <row r="251" spans="1:255" ht="15" hidden="1">
      <c r="A251" s="10" t="s">
        <v>9</v>
      </c>
      <c r="B251" s="90" t="s">
        <v>107</v>
      </c>
      <c r="C251" s="90" t="s">
        <v>113</v>
      </c>
      <c r="D251" s="82" t="s">
        <v>284</v>
      </c>
      <c r="E251" s="82">
        <v>410</v>
      </c>
      <c r="F251" s="95">
        <v>2</v>
      </c>
      <c r="G251" s="99"/>
      <c r="H251" s="99"/>
      <c r="I251" s="99"/>
      <c r="J251" s="99"/>
      <c r="K251" s="143" t="e">
        <f t="shared" si="44"/>
        <v>#DIV/0!</v>
      </c>
      <c r="L251" s="101"/>
      <c r="M251" s="111"/>
      <c r="N251" s="112"/>
      <c r="O251" s="100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  <c r="DL251" s="112"/>
      <c r="DM251" s="112"/>
      <c r="DN251" s="112"/>
      <c r="DO251" s="112"/>
      <c r="DP251" s="112"/>
      <c r="DQ251" s="112"/>
      <c r="DR251" s="112"/>
      <c r="DS251" s="112"/>
      <c r="DT251" s="112"/>
      <c r="DU251" s="112"/>
      <c r="DV251" s="112"/>
      <c r="DW251" s="112"/>
      <c r="DX251" s="112"/>
      <c r="DY251" s="112"/>
      <c r="DZ251" s="112"/>
      <c r="EA251" s="112"/>
      <c r="EB251" s="112"/>
      <c r="EC251" s="112"/>
      <c r="ED251" s="112"/>
      <c r="EE251" s="112"/>
      <c r="EF251" s="112"/>
      <c r="EG251" s="112"/>
      <c r="EH251" s="112"/>
      <c r="EI251" s="112"/>
      <c r="EJ251" s="112"/>
      <c r="EK251" s="112"/>
      <c r="EL251" s="112"/>
      <c r="EM251" s="112"/>
      <c r="EN251" s="112"/>
      <c r="EO251" s="112"/>
      <c r="EP251" s="112"/>
      <c r="EQ251" s="112"/>
      <c r="ER251" s="112"/>
      <c r="ES251" s="112"/>
      <c r="ET251" s="112"/>
      <c r="EU251" s="112"/>
      <c r="EV251" s="112"/>
      <c r="EW251" s="112"/>
      <c r="EX251" s="112"/>
      <c r="EY251" s="112"/>
      <c r="EZ251" s="112"/>
      <c r="FA251" s="112"/>
      <c r="FB251" s="112"/>
      <c r="FC251" s="112"/>
      <c r="FD251" s="112"/>
      <c r="FE251" s="112"/>
      <c r="FF251" s="112"/>
      <c r="FG251" s="112"/>
      <c r="FH251" s="112"/>
      <c r="FI251" s="112"/>
      <c r="FJ251" s="112"/>
      <c r="FK251" s="112"/>
      <c r="FL251" s="112"/>
      <c r="FM251" s="112"/>
      <c r="FN251" s="112"/>
      <c r="FO251" s="112"/>
      <c r="FP251" s="112"/>
      <c r="FQ251" s="112"/>
      <c r="FR251" s="112"/>
      <c r="FS251" s="112"/>
      <c r="FT251" s="112"/>
      <c r="FU251" s="112"/>
      <c r="FV251" s="112"/>
      <c r="FW251" s="112"/>
      <c r="FX251" s="112"/>
      <c r="FY251" s="112"/>
      <c r="FZ251" s="112"/>
      <c r="GA251" s="112"/>
      <c r="GB251" s="112"/>
      <c r="GC251" s="112"/>
      <c r="GD251" s="112"/>
      <c r="GE251" s="112"/>
      <c r="GF251" s="112"/>
      <c r="GG251" s="112"/>
      <c r="GH251" s="112"/>
      <c r="GI251" s="112"/>
      <c r="GJ251" s="112"/>
      <c r="GK251" s="112"/>
      <c r="GL251" s="112"/>
      <c r="GM251" s="112"/>
      <c r="GN251" s="112"/>
      <c r="GO251" s="112"/>
      <c r="GP251" s="112"/>
      <c r="GQ251" s="112"/>
      <c r="GR251" s="112"/>
      <c r="GS251" s="112"/>
      <c r="GT251" s="112"/>
      <c r="GU251" s="112"/>
      <c r="GV251" s="112"/>
      <c r="GW251" s="112"/>
      <c r="GX251" s="112"/>
      <c r="GY251" s="112"/>
      <c r="GZ251" s="112"/>
      <c r="HA251" s="112"/>
      <c r="HB251" s="112"/>
      <c r="HC251" s="112"/>
      <c r="HD251" s="112"/>
      <c r="HE251" s="112"/>
      <c r="HF251" s="112"/>
      <c r="HG251" s="112"/>
      <c r="HH251" s="112"/>
      <c r="HI251" s="112"/>
      <c r="HJ251" s="112"/>
      <c r="HK251" s="112"/>
      <c r="HL251" s="112"/>
      <c r="HM251" s="112"/>
      <c r="HN251" s="112"/>
      <c r="HO251" s="112"/>
      <c r="HP251" s="112"/>
      <c r="HQ251" s="112"/>
      <c r="HR251" s="112"/>
      <c r="HS251" s="112"/>
      <c r="HT251" s="112"/>
      <c r="HU251" s="112"/>
      <c r="HV251" s="112"/>
      <c r="HW251" s="112"/>
      <c r="HX251" s="112"/>
      <c r="HY251" s="112"/>
      <c r="HZ251" s="112"/>
      <c r="IA251" s="112"/>
      <c r="IB251" s="112"/>
      <c r="IC251" s="112"/>
      <c r="ID251" s="112"/>
      <c r="IE251" s="112"/>
      <c r="IF251" s="112"/>
      <c r="IG251" s="112"/>
      <c r="IH251" s="112"/>
      <c r="II251" s="112"/>
      <c r="IJ251" s="112"/>
      <c r="IK251" s="112"/>
      <c r="IL251" s="112"/>
      <c r="IM251" s="112"/>
      <c r="IN251" s="112"/>
      <c r="IO251" s="112"/>
      <c r="IP251" s="112"/>
      <c r="IQ251" s="112"/>
      <c r="IR251" s="112"/>
      <c r="IS251" s="112"/>
      <c r="IT251" s="112"/>
      <c r="IU251" s="112"/>
    </row>
    <row r="252" spans="1:15" ht="210" hidden="1">
      <c r="A252" s="61" t="s">
        <v>283</v>
      </c>
      <c r="B252" s="90" t="s">
        <v>107</v>
      </c>
      <c r="C252" s="90" t="s">
        <v>113</v>
      </c>
      <c r="D252" s="82" t="s">
        <v>285</v>
      </c>
      <c r="E252" s="83"/>
      <c r="F252" s="83"/>
      <c r="G252" s="157"/>
      <c r="H252" s="157"/>
      <c r="I252" s="97">
        <f aca="true" t="shared" si="52" ref="I252:J254">I253</f>
        <v>0</v>
      </c>
      <c r="J252" s="97">
        <f t="shared" si="52"/>
        <v>0</v>
      </c>
      <c r="K252" s="143" t="e">
        <f t="shared" si="44"/>
        <v>#DIV/0!</v>
      </c>
      <c r="L252" s="101"/>
      <c r="M252" s="100"/>
      <c r="O252" s="100"/>
    </row>
    <row r="253" spans="1:15" ht="30" hidden="1">
      <c r="A253" s="15" t="s">
        <v>251</v>
      </c>
      <c r="B253" s="90" t="s">
        <v>107</v>
      </c>
      <c r="C253" s="90" t="s">
        <v>113</v>
      </c>
      <c r="D253" s="82" t="s">
        <v>285</v>
      </c>
      <c r="E253" s="82">
        <v>400</v>
      </c>
      <c r="F253" s="82"/>
      <c r="G253" s="97"/>
      <c r="H253" s="97"/>
      <c r="I253" s="97">
        <f t="shared" si="52"/>
        <v>0</v>
      </c>
      <c r="J253" s="97">
        <f t="shared" si="52"/>
        <v>0</v>
      </c>
      <c r="K253" s="143" t="e">
        <f t="shared" si="44"/>
        <v>#DIV/0!</v>
      </c>
      <c r="L253" s="101"/>
      <c r="M253" s="100"/>
      <c r="O253" s="100"/>
    </row>
    <row r="254" spans="1:15" ht="15" hidden="1">
      <c r="A254" s="62" t="s">
        <v>271</v>
      </c>
      <c r="B254" s="90" t="s">
        <v>107</v>
      </c>
      <c r="C254" s="90" t="s">
        <v>113</v>
      </c>
      <c r="D254" s="82" t="s">
        <v>285</v>
      </c>
      <c r="E254" s="82">
        <v>410</v>
      </c>
      <c r="F254" s="83"/>
      <c r="G254" s="157"/>
      <c r="H254" s="157"/>
      <c r="I254" s="97">
        <f t="shared" si="52"/>
        <v>0</v>
      </c>
      <c r="J254" s="97">
        <f t="shared" si="52"/>
        <v>0</v>
      </c>
      <c r="K254" s="143" t="e">
        <f t="shared" si="44"/>
        <v>#DIV/0!</v>
      </c>
      <c r="L254" s="101"/>
      <c r="M254" s="100"/>
      <c r="O254" s="100"/>
    </row>
    <row r="255" spans="1:255" ht="15" hidden="1">
      <c r="A255" s="10" t="s">
        <v>9</v>
      </c>
      <c r="B255" s="90" t="s">
        <v>107</v>
      </c>
      <c r="C255" s="90" t="s">
        <v>113</v>
      </c>
      <c r="D255" s="82" t="s">
        <v>285</v>
      </c>
      <c r="E255" s="82">
        <v>410</v>
      </c>
      <c r="F255" s="95">
        <v>2</v>
      </c>
      <c r="G255" s="99"/>
      <c r="H255" s="99"/>
      <c r="I255" s="99"/>
      <c r="J255" s="99"/>
      <c r="K255" s="143" t="e">
        <f t="shared" si="44"/>
        <v>#DIV/0!</v>
      </c>
      <c r="L255" s="101"/>
      <c r="M255" s="111"/>
      <c r="N255" s="112"/>
      <c r="O255" s="100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112"/>
      <c r="BK255" s="112"/>
      <c r="BL255" s="112"/>
      <c r="BM255" s="112"/>
      <c r="BN255" s="112"/>
      <c r="BO255" s="112"/>
      <c r="BP255" s="112"/>
      <c r="BQ255" s="112"/>
      <c r="BR255" s="112"/>
      <c r="BS255" s="112"/>
      <c r="BT255" s="112"/>
      <c r="BU255" s="112"/>
      <c r="BV255" s="112"/>
      <c r="BW255" s="112"/>
      <c r="BX255" s="112"/>
      <c r="BY255" s="112"/>
      <c r="BZ255" s="112"/>
      <c r="CA255" s="112"/>
      <c r="CB255" s="112"/>
      <c r="CC255" s="112"/>
      <c r="CD255" s="112"/>
      <c r="CE255" s="112"/>
      <c r="CF255" s="112"/>
      <c r="CG255" s="112"/>
      <c r="CH255" s="112"/>
      <c r="CI255" s="112"/>
      <c r="CJ255" s="112"/>
      <c r="CK255" s="112"/>
      <c r="CL255" s="112"/>
      <c r="CM255" s="112"/>
      <c r="CN255" s="112"/>
      <c r="CO255" s="112"/>
      <c r="CP255" s="112"/>
      <c r="CQ255" s="112"/>
      <c r="CR255" s="112"/>
      <c r="CS255" s="112"/>
      <c r="CT255" s="112"/>
      <c r="CU255" s="112"/>
      <c r="CV255" s="112"/>
      <c r="CW255" s="112"/>
      <c r="CX255" s="112"/>
      <c r="CY255" s="112"/>
      <c r="CZ255" s="112"/>
      <c r="DA255" s="112"/>
      <c r="DB255" s="112"/>
      <c r="DC255" s="112"/>
      <c r="DD255" s="112"/>
      <c r="DE255" s="112"/>
      <c r="DF255" s="112"/>
      <c r="DG255" s="112"/>
      <c r="DH255" s="112"/>
      <c r="DI255" s="112"/>
      <c r="DJ255" s="112"/>
      <c r="DK255" s="112"/>
      <c r="DL255" s="112"/>
      <c r="DM255" s="112"/>
      <c r="DN255" s="112"/>
      <c r="DO255" s="112"/>
      <c r="DP255" s="112"/>
      <c r="DQ255" s="112"/>
      <c r="DR255" s="112"/>
      <c r="DS255" s="112"/>
      <c r="DT255" s="112"/>
      <c r="DU255" s="112"/>
      <c r="DV255" s="112"/>
      <c r="DW255" s="112"/>
      <c r="DX255" s="112"/>
      <c r="DY255" s="112"/>
      <c r="DZ255" s="112"/>
      <c r="EA255" s="112"/>
      <c r="EB255" s="112"/>
      <c r="EC255" s="112"/>
      <c r="ED255" s="112"/>
      <c r="EE255" s="112"/>
      <c r="EF255" s="112"/>
      <c r="EG255" s="112"/>
      <c r="EH255" s="112"/>
      <c r="EI255" s="112"/>
      <c r="EJ255" s="112"/>
      <c r="EK255" s="112"/>
      <c r="EL255" s="112"/>
      <c r="EM255" s="112"/>
      <c r="EN255" s="112"/>
      <c r="EO255" s="112"/>
      <c r="EP255" s="112"/>
      <c r="EQ255" s="112"/>
      <c r="ER255" s="112"/>
      <c r="ES255" s="112"/>
      <c r="ET255" s="112"/>
      <c r="EU255" s="112"/>
      <c r="EV255" s="112"/>
      <c r="EW255" s="112"/>
      <c r="EX255" s="112"/>
      <c r="EY255" s="112"/>
      <c r="EZ255" s="112"/>
      <c r="FA255" s="112"/>
      <c r="FB255" s="112"/>
      <c r="FC255" s="112"/>
      <c r="FD255" s="112"/>
      <c r="FE255" s="112"/>
      <c r="FF255" s="112"/>
      <c r="FG255" s="112"/>
      <c r="FH255" s="112"/>
      <c r="FI255" s="112"/>
      <c r="FJ255" s="112"/>
      <c r="FK255" s="112"/>
      <c r="FL255" s="112"/>
      <c r="FM255" s="112"/>
      <c r="FN255" s="112"/>
      <c r="FO255" s="112"/>
      <c r="FP255" s="112"/>
      <c r="FQ255" s="112"/>
      <c r="FR255" s="112"/>
      <c r="FS255" s="112"/>
      <c r="FT255" s="112"/>
      <c r="FU255" s="112"/>
      <c r="FV255" s="112"/>
      <c r="FW255" s="112"/>
      <c r="FX255" s="112"/>
      <c r="FY255" s="112"/>
      <c r="FZ255" s="112"/>
      <c r="GA255" s="112"/>
      <c r="GB255" s="112"/>
      <c r="GC255" s="112"/>
      <c r="GD255" s="112"/>
      <c r="GE255" s="112"/>
      <c r="GF255" s="112"/>
      <c r="GG255" s="112"/>
      <c r="GH255" s="112"/>
      <c r="GI255" s="112"/>
      <c r="GJ255" s="112"/>
      <c r="GK255" s="112"/>
      <c r="GL255" s="112"/>
      <c r="GM255" s="112"/>
      <c r="GN255" s="112"/>
      <c r="GO255" s="112"/>
      <c r="GP255" s="112"/>
      <c r="GQ255" s="112"/>
      <c r="GR255" s="112"/>
      <c r="GS255" s="112"/>
      <c r="GT255" s="112"/>
      <c r="GU255" s="112"/>
      <c r="GV255" s="112"/>
      <c r="GW255" s="112"/>
      <c r="GX255" s="112"/>
      <c r="GY255" s="112"/>
      <c r="GZ255" s="112"/>
      <c r="HA255" s="112"/>
      <c r="HB255" s="112"/>
      <c r="HC255" s="112"/>
      <c r="HD255" s="112"/>
      <c r="HE255" s="112"/>
      <c r="HF255" s="112"/>
      <c r="HG255" s="112"/>
      <c r="HH255" s="112"/>
      <c r="HI255" s="112"/>
      <c r="HJ255" s="112"/>
      <c r="HK255" s="112"/>
      <c r="HL255" s="112"/>
      <c r="HM255" s="112"/>
      <c r="HN255" s="112"/>
      <c r="HO255" s="112"/>
      <c r="HP255" s="112"/>
      <c r="HQ255" s="112"/>
      <c r="HR255" s="112"/>
      <c r="HS255" s="112"/>
      <c r="HT255" s="112"/>
      <c r="HU255" s="112"/>
      <c r="HV255" s="112"/>
      <c r="HW255" s="112"/>
      <c r="HX255" s="112"/>
      <c r="HY255" s="112"/>
      <c r="HZ255" s="112"/>
      <c r="IA255" s="112"/>
      <c r="IB255" s="112"/>
      <c r="IC255" s="112"/>
      <c r="ID255" s="112"/>
      <c r="IE255" s="112"/>
      <c r="IF255" s="112"/>
      <c r="IG255" s="112"/>
      <c r="IH255" s="112"/>
      <c r="II255" s="112"/>
      <c r="IJ255" s="112"/>
      <c r="IK255" s="112"/>
      <c r="IL255" s="112"/>
      <c r="IM255" s="112"/>
      <c r="IN255" s="112"/>
      <c r="IO255" s="112"/>
      <c r="IP255" s="112"/>
      <c r="IQ255" s="112"/>
      <c r="IR255" s="112"/>
      <c r="IS255" s="112"/>
      <c r="IT255" s="112"/>
      <c r="IU255" s="112"/>
    </row>
    <row r="256" spans="1:11" ht="30" hidden="1">
      <c r="A256" s="72" t="s">
        <v>294</v>
      </c>
      <c r="B256" s="90" t="s">
        <v>107</v>
      </c>
      <c r="C256" s="90" t="s">
        <v>113</v>
      </c>
      <c r="D256" s="84" t="s">
        <v>358</v>
      </c>
      <c r="E256" s="82"/>
      <c r="F256" s="82"/>
      <c r="G256" s="97">
        <f aca="true" t="shared" si="53" ref="G256:J264">G257</f>
        <v>216</v>
      </c>
      <c r="H256" s="97">
        <f t="shared" si="53"/>
        <v>0</v>
      </c>
      <c r="I256" s="97">
        <f t="shared" si="53"/>
        <v>0</v>
      </c>
      <c r="J256" s="97">
        <f t="shared" si="53"/>
        <v>0</v>
      </c>
      <c r="K256" s="96" t="e">
        <f t="shared" si="44"/>
        <v>#DIV/0!</v>
      </c>
    </row>
    <row r="257" spans="1:11" ht="30" hidden="1">
      <c r="A257" s="72" t="s">
        <v>315</v>
      </c>
      <c r="B257" s="90" t="s">
        <v>107</v>
      </c>
      <c r="C257" s="90" t="s">
        <v>113</v>
      </c>
      <c r="D257" s="84" t="s">
        <v>359</v>
      </c>
      <c r="E257" s="82"/>
      <c r="F257" s="82"/>
      <c r="G257" s="97">
        <f t="shared" si="53"/>
        <v>216</v>
      </c>
      <c r="H257" s="97">
        <f t="shared" si="53"/>
        <v>0</v>
      </c>
      <c r="I257" s="97">
        <f>I258+I262</f>
        <v>0</v>
      </c>
      <c r="J257" s="97">
        <f>J258+J262</f>
        <v>0</v>
      </c>
      <c r="K257" s="96" t="e">
        <f t="shared" si="44"/>
        <v>#DIV/0!</v>
      </c>
    </row>
    <row r="258" spans="1:11" ht="75" hidden="1">
      <c r="A258" s="11" t="s">
        <v>371</v>
      </c>
      <c r="B258" s="90" t="s">
        <v>107</v>
      </c>
      <c r="C258" s="90" t="s">
        <v>113</v>
      </c>
      <c r="D258" s="80" t="s">
        <v>357</v>
      </c>
      <c r="E258" s="82"/>
      <c r="F258" s="82"/>
      <c r="G258" s="97">
        <f t="shared" si="53"/>
        <v>216</v>
      </c>
      <c r="H258" s="97">
        <f t="shared" si="53"/>
        <v>0</v>
      </c>
      <c r="I258" s="97">
        <f t="shared" si="53"/>
        <v>0</v>
      </c>
      <c r="J258" s="97">
        <f t="shared" si="53"/>
        <v>0</v>
      </c>
      <c r="K258" s="96" t="e">
        <f t="shared" si="44"/>
        <v>#DIV/0!</v>
      </c>
    </row>
    <row r="259" spans="1:11" ht="15" hidden="1">
      <c r="A259" s="8" t="s">
        <v>23</v>
      </c>
      <c r="B259" s="90" t="s">
        <v>107</v>
      </c>
      <c r="C259" s="90" t="s">
        <v>113</v>
      </c>
      <c r="D259" s="80" t="s">
        <v>357</v>
      </c>
      <c r="E259" s="84">
        <v>800</v>
      </c>
      <c r="F259" s="82"/>
      <c r="G259" s="97">
        <f t="shared" si="53"/>
        <v>216</v>
      </c>
      <c r="H259" s="97">
        <f t="shared" si="53"/>
        <v>0</v>
      </c>
      <c r="I259" s="97">
        <f t="shared" si="53"/>
        <v>0</v>
      </c>
      <c r="J259" s="97">
        <f t="shared" si="53"/>
        <v>0</v>
      </c>
      <c r="K259" s="96" t="e">
        <f t="shared" si="44"/>
        <v>#DIV/0!</v>
      </c>
    </row>
    <row r="260" spans="1:11" ht="45" hidden="1">
      <c r="A260" s="8" t="s">
        <v>95</v>
      </c>
      <c r="B260" s="90" t="s">
        <v>107</v>
      </c>
      <c r="C260" s="90" t="s">
        <v>113</v>
      </c>
      <c r="D260" s="80" t="s">
        <v>357</v>
      </c>
      <c r="E260" s="84">
        <v>810</v>
      </c>
      <c r="F260" s="82"/>
      <c r="G260" s="97">
        <f t="shared" si="53"/>
        <v>216</v>
      </c>
      <c r="H260" s="97">
        <f t="shared" si="53"/>
        <v>0</v>
      </c>
      <c r="I260" s="97">
        <f t="shared" si="53"/>
        <v>0</v>
      </c>
      <c r="J260" s="97">
        <f t="shared" si="53"/>
        <v>0</v>
      </c>
      <c r="K260" s="96" t="e">
        <f t="shared" si="44"/>
        <v>#DIV/0!</v>
      </c>
    </row>
    <row r="261" spans="1:11" ht="15" hidden="1">
      <c r="A261" s="10" t="s">
        <v>8</v>
      </c>
      <c r="B261" s="90" t="s">
        <v>107</v>
      </c>
      <c r="C261" s="90" t="s">
        <v>113</v>
      </c>
      <c r="D261" s="80" t="s">
        <v>357</v>
      </c>
      <c r="E261" s="84">
        <v>810</v>
      </c>
      <c r="F261" s="84">
        <v>1</v>
      </c>
      <c r="G261" s="97">
        <v>216</v>
      </c>
      <c r="H261" s="97"/>
      <c r="I261" s="97"/>
      <c r="J261" s="97"/>
      <c r="K261" s="96" t="e">
        <f t="shared" si="44"/>
        <v>#DIV/0!</v>
      </c>
    </row>
    <row r="262" spans="1:11" ht="75" hidden="1">
      <c r="A262" s="11" t="s">
        <v>372</v>
      </c>
      <c r="B262" s="90" t="s">
        <v>107</v>
      </c>
      <c r="C262" s="90" t="s">
        <v>113</v>
      </c>
      <c r="D262" s="80" t="s">
        <v>360</v>
      </c>
      <c r="E262" s="82"/>
      <c r="F262" s="82"/>
      <c r="G262" s="97">
        <f t="shared" si="53"/>
        <v>216</v>
      </c>
      <c r="H262" s="97">
        <f t="shared" si="53"/>
        <v>0</v>
      </c>
      <c r="I262" s="97">
        <f t="shared" si="53"/>
        <v>0</v>
      </c>
      <c r="J262" s="97">
        <f t="shared" si="53"/>
        <v>0</v>
      </c>
      <c r="K262" s="96" t="e">
        <f t="shared" si="44"/>
        <v>#DIV/0!</v>
      </c>
    </row>
    <row r="263" spans="1:11" ht="15" hidden="1">
      <c r="A263" s="8" t="s">
        <v>23</v>
      </c>
      <c r="B263" s="90" t="s">
        <v>107</v>
      </c>
      <c r="C263" s="90" t="s">
        <v>113</v>
      </c>
      <c r="D263" s="80" t="s">
        <v>360</v>
      </c>
      <c r="E263" s="84">
        <v>800</v>
      </c>
      <c r="F263" s="82"/>
      <c r="G263" s="97">
        <f t="shared" si="53"/>
        <v>216</v>
      </c>
      <c r="H263" s="97">
        <f t="shared" si="53"/>
        <v>0</v>
      </c>
      <c r="I263" s="97">
        <f t="shared" si="53"/>
        <v>0</v>
      </c>
      <c r="J263" s="97">
        <f t="shared" si="53"/>
        <v>0</v>
      </c>
      <c r="K263" s="96" t="e">
        <f t="shared" si="44"/>
        <v>#DIV/0!</v>
      </c>
    </row>
    <row r="264" spans="1:11" ht="45" hidden="1">
      <c r="A264" s="8" t="s">
        <v>95</v>
      </c>
      <c r="B264" s="90" t="s">
        <v>107</v>
      </c>
      <c r="C264" s="90" t="s">
        <v>113</v>
      </c>
      <c r="D264" s="80" t="s">
        <v>360</v>
      </c>
      <c r="E264" s="84">
        <v>810</v>
      </c>
      <c r="F264" s="82"/>
      <c r="G264" s="97">
        <f t="shared" si="53"/>
        <v>216</v>
      </c>
      <c r="H264" s="97">
        <f t="shared" si="53"/>
        <v>0</v>
      </c>
      <c r="I264" s="97">
        <f t="shared" si="53"/>
        <v>0</v>
      </c>
      <c r="J264" s="97">
        <f t="shared" si="53"/>
        <v>0</v>
      </c>
      <c r="K264" s="96" t="e">
        <f t="shared" si="44"/>
        <v>#DIV/0!</v>
      </c>
    </row>
    <row r="265" spans="1:11" ht="15" hidden="1">
      <c r="A265" s="10" t="s">
        <v>8</v>
      </c>
      <c r="B265" s="90" t="s">
        <v>107</v>
      </c>
      <c r="C265" s="90" t="s">
        <v>113</v>
      </c>
      <c r="D265" s="80" t="s">
        <v>360</v>
      </c>
      <c r="E265" s="84">
        <v>810</v>
      </c>
      <c r="F265" s="84">
        <v>1</v>
      </c>
      <c r="G265" s="97">
        <v>216</v>
      </c>
      <c r="H265" s="97"/>
      <c r="I265" s="97"/>
      <c r="J265" s="97"/>
      <c r="K265" s="96" t="e">
        <f t="shared" si="44"/>
        <v>#DIV/0!</v>
      </c>
    </row>
    <row r="266" spans="1:11" ht="15">
      <c r="A266" s="8" t="s">
        <v>16</v>
      </c>
      <c r="B266" s="90" t="s">
        <v>107</v>
      </c>
      <c r="C266" s="90" t="s">
        <v>113</v>
      </c>
      <c r="D266" s="84" t="s">
        <v>297</v>
      </c>
      <c r="E266" s="84"/>
      <c r="F266" s="84"/>
      <c r="G266" s="97">
        <f aca="true" t="shared" si="54" ref="G266:J269">G267</f>
        <v>15</v>
      </c>
      <c r="H266" s="97">
        <f t="shared" si="54"/>
        <v>4.79524</v>
      </c>
      <c r="I266" s="97">
        <f t="shared" si="54"/>
        <v>382</v>
      </c>
      <c r="J266" s="97">
        <f t="shared" si="54"/>
        <v>83.38764</v>
      </c>
      <c r="K266" s="96">
        <f t="shared" si="44"/>
        <v>21.829225130890055</v>
      </c>
    </row>
    <row r="267" spans="1:11" ht="15">
      <c r="A267" s="8" t="s">
        <v>312</v>
      </c>
      <c r="B267" s="90" t="s">
        <v>107</v>
      </c>
      <c r="C267" s="90" t="s">
        <v>113</v>
      </c>
      <c r="D267" s="84" t="s">
        <v>355</v>
      </c>
      <c r="E267" s="84"/>
      <c r="F267" s="84"/>
      <c r="G267" s="97">
        <f t="shared" si="54"/>
        <v>15</v>
      </c>
      <c r="H267" s="97">
        <f t="shared" si="54"/>
        <v>4.79524</v>
      </c>
      <c r="I267" s="97">
        <f>I268+I271+I274</f>
        <v>382</v>
      </c>
      <c r="J267" s="97">
        <f t="shared" si="54"/>
        <v>83.38764</v>
      </c>
      <c r="K267" s="96">
        <f t="shared" si="44"/>
        <v>21.829225130890055</v>
      </c>
    </row>
    <row r="268" spans="1:11" ht="30">
      <c r="A268" s="74" t="s">
        <v>413</v>
      </c>
      <c r="B268" s="90" t="s">
        <v>107</v>
      </c>
      <c r="C268" s="90" t="s">
        <v>113</v>
      </c>
      <c r="D268" s="84" t="s">
        <v>355</v>
      </c>
      <c r="E268" s="84">
        <v>200</v>
      </c>
      <c r="F268" s="84"/>
      <c r="G268" s="97">
        <f t="shared" si="54"/>
        <v>15</v>
      </c>
      <c r="H268" s="97">
        <f t="shared" si="54"/>
        <v>4.79524</v>
      </c>
      <c r="I268" s="97">
        <f>I269</f>
        <v>51</v>
      </c>
      <c r="J268" s="97">
        <f>J269+J276</f>
        <v>83.38764</v>
      </c>
      <c r="K268" s="96">
        <f t="shared" si="44"/>
        <v>163.50517647058825</v>
      </c>
    </row>
    <row r="269" spans="1:11" ht="30">
      <c r="A269" s="8" t="s">
        <v>22</v>
      </c>
      <c r="B269" s="90" t="s">
        <v>107</v>
      </c>
      <c r="C269" s="90" t="s">
        <v>113</v>
      </c>
      <c r="D269" s="84" t="s">
        <v>355</v>
      </c>
      <c r="E269" s="84">
        <v>240</v>
      </c>
      <c r="F269" s="84"/>
      <c r="G269" s="97">
        <f t="shared" si="54"/>
        <v>15</v>
      </c>
      <c r="H269" s="97">
        <f t="shared" si="54"/>
        <v>4.79524</v>
      </c>
      <c r="I269" s="97">
        <f t="shared" si="54"/>
        <v>51</v>
      </c>
      <c r="J269" s="97">
        <f t="shared" si="54"/>
        <v>50.99758</v>
      </c>
      <c r="K269" s="96">
        <f t="shared" si="44"/>
        <v>99.99525490196078</v>
      </c>
    </row>
    <row r="270" spans="1:12" ht="15">
      <c r="A270" s="10" t="s">
        <v>8</v>
      </c>
      <c r="B270" s="90" t="s">
        <v>107</v>
      </c>
      <c r="C270" s="90" t="s">
        <v>113</v>
      </c>
      <c r="D270" s="84" t="s">
        <v>355</v>
      </c>
      <c r="E270" s="84">
        <v>240</v>
      </c>
      <c r="F270" s="84">
        <v>1</v>
      </c>
      <c r="G270" s="97">
        <v>15</v>
      </c>
      <c r="H270" s="97">
        <v>4.79524</v>
      </c>
      <c r="I270" s="97">
        <v>51</v>
      </c>
      <c r="J270" s="97">
        <v>50.99758</v>
      </c>
      <c r="K270" s="96">
        <f t="shared" si="44"/>
        <v>99.99525490196078</v>
      </c>
      <c r="L270" s="113"/>
    </row>
    <row r="271" spans="1:15" ht="30">
      <c r="A271" s="8" t="s">
        <v>251</v>
      </c>
      <c r="B271" s="90" t="s">
        <v>107</v>
      </c>
      <c r="C271" s="90" t="s">
        <v>113</v>
      </c>
      <c r="D271" s="84" t="s">
        <v>355</v>
      </c>
      <c r="E271" s="84">
        <v>400</v>
      </c>
      <c r="F271" s="84"/>
      <c r="G271" s="97"/>
      <c r="H271" s="97"/>
      <c r="I271" s="97">
        <f>I272</f>
        <v>298</v>
      </c>
      <c r="J271" s="97">
        <f>J272</f>
        <v>297.61243</v>
      </c>
      <c r="K271" s="197">
        <f>J271/I271*100</f>
        <v>99.86994295302014</v>
      </c>
      <c r="L271" s="101"/>
      <c r="M271" s="100"/>
      <c r="O271" s="100"/>
    </row>
    <row r="272" spans="1:15" ht="15">
      <c r="A272" s="8" t="s">
        <v>271</v>
      </c>
      <c r="B272" s="90" t="s">
        <v>107</v>
      </c>
      <c r="C272" s="90" t="s">
        <v>113</v>
      </c>
      <c r="D272" s="84" t="s">
        <v>355</v>
      </c>
      <c r="E272" s="84">
        <v>410</v>
      </c>
      <c r="F272" s="84"/>
      <c r="G272" s="97"/>
      <c r="H272" s="97"/>
      <c r="I272" s="97">
        <f>I273</f>
        <v>298</v>
      </c>
      <c r="J272" s="97">
        <f>J273</f>
        <v>297.61243</v>
      </c>
      <c r="K272" s="197">
        <f>J272/I272*100</f>
        <v>99.86994295302014</v>
      </c>
      <c r="L272" s="101"/>
      <c r="M272" s="100"/>
      <c r="O272" s="100"/>
    </row>
    <row r="273" spans="1:15" ht="15">
      <c r="A273" s="10" t="s">
        <v>8</v>
      </c>
      <c r="B273" s="90" t="s">
        <v>107</v>
      </c>
      <c r="C273" s="90" t="s">
        <v>113</v>
      </c>
      <c r="D273" s="84" t="s">
        <v>355</v>
      </c>
      <c r="E273" s="84">
        <v>410</v>
      </c>
      <c r="F273" s="84">
        <v>1</v>
      </c>
      <c r="G273" s="97"/>
      <c r="H273" s="97"/>
      <c r="I273" s="97">
        <v>298</v>
      </c>
      <c r="J273" s="97">
        <v>297.61243</v>
      </c>
      <c r="K273" s="197">
        <f>J273/I273*100</f>
        <v>99.86994295302014</v>
      </c>
      <c r="L273" s="101"/>
      <c r="M273" s="100"/>
      <c r="O273" s="100"/>
    </row>
    <row r="274" spans="1:13" ht="15">
      <c r="A274" s="8" t="s">
        <v>23</v>
      </c>
      <c r="B274" s="90" t="s">
        <v>107</v>
      </c>
      <c r="C274" s="90" t="s">
        <v>113</v>
      </c>
      <c r="D274" s="84" t="s">
        <v>355</v>
      </c>
      <c r="E274" s="84">
        <v>800</v>
      </c>
      <c r="F274" s="84"/>
      <c r="G274" s="97">
        <f aca="true" t="shared" si="55" ref="G274:J275">G275</f>
        <v>15</v>
      </c>
      <c r="H274" s="97">
        <f t="shared" si="55"/>
        <v>4.79524</v>
      </c>
      <c r="I274" s="97">
        <f t="shared" si="55"/>
        <v>33</v>
      </c>
      <c r="J274" s="97">
        <f t="shared" si="55"/>
        <v>32.39006</v>
      </c>
      <c r="K274" s="96">
        <f t="shared" si="44"/>
        <v>98.15169696969697</v>
      </c>
      <c r="L274" s="101"/>
      <c r="M274" s="100"/>
    </row>
    <row r="275" spans="1:13" ht="15">
      <c r="A275" s="8" t="s">
        <v>24</v>
      </c>
      <c r="B275" s="90" t="s">
        <v>107</v>
      </c>
      <c r="C275" s="90" t="s">
        <v>113</v>
      </c>
      <c r="D275" s="84" t="s">
        <v>355</v>
      </c>
      <c r="E275" s="84">
        <v>850</v>
      </c>
      <c r="F275" s="84"/>
      <c r="G275" s="97">
        <f t="shared" si="55"/>
        <v>15</v>
      </c>
      <c r="H275" s="97">
        <f t="shared" si="55"/>
        <v>4.79524</v>
      </c>
      <c r="I275" s="97">
        <f t="shared" si="55"/>
        <v>33</v>
      </c>
      <c r="J275" s="97">
        <f t="shared" si="55"/>
        <v>32.39006</v>
      </c>
      <c r="K275" s="96">
        <f t="shared" si="44"/>
        <v>98.15169696969697</v>
      </c>
      <c r="L275" s="101"/>
      <c r="M275" s="100"/>
    </row>
    <row r="276" spans="1:13" ht="15">
      <c r="A276" s="10" t="s">
        <v>8</v>
      </c>
      <c r="B276" s="90" t="s">
        <v>107</v>
      </c>
      <c r="C276" s="90" t="s">
        <v>113</v>
      </c>
      <c r="D276" s="84" t="s">
        <v>355</v>
      </c>
      <c r="E276" s="84">
        <v>850</v>
      </c>
      <c r="F276" s="84">
        <v>1</v>
      </c>
      <c r="G276" s="97">
        <v>15</v>
      </c>
      <c r="H276" s="97">
        <v>4.79524</v>
      </c>
      <c r="I276" s="97">
        <v>33</v>
      </c>
      <c r="J276" s="97">
        <v>32.39006</v>
      </c>
      <c r="K276" s="96">
        <f t="shared" si="44"/>
        <v>98.15169696969697</v>
      </c>
      <c r="L276" s="101"/>
      <c r="M276" s="113"/>
    </row>
    <row r="277" spans="1:12" ht="15" hidden="1">
      <c r="A277" s="7" t="s">
        <v>115</v>
      </c>
      <c r="B277" s="155" t="s">
        <v>107</v>
      </c>
      <c r="C277" s="155" t="s">
        <v>157</v>
      </c>
      <c r="D277" s="83"/>
      <c r="E277" s="83"/>
      <c r="F277" s="83"/>
      <c r="G277" s="157" t="e">
        <f aca="true" t="shared" si="56" ref="G277:J278">G278</f>
        <v>#REF!</v>
      </c>
      <c r="H277" s="157" t="e">
        <f t="shared" si="56"/>
        <v>#REF!</v>
      </c>
      <c r="I277" s="157">
        <f t="shared" si="56"/>
        <v>0</v>
      </c>
      <c r="J277" s="142">
        <f t="shared" si="56"/>
        <v>0</v>
      </c>
      <c r="K277" s="143" t="e">
        <f t="shared" si="44"/>
        <v>#DIV/0!</v>
      </c>
      <c r="L277" s="44"/>
    </row>
    <row r="278" spans="1:12" ht="15" hidden="1">
      <c r="A278" s="8" t="s">
        <v>16</v>
      </c>
      <c r="B278" s="90" t="s">
        <v>107</v>
      </c>
      <c r="C278" s="90" t="s">
        <v>157</v>
      </c>
      <c r="D278" s="84" t="s">
        <v>297</v>
      </c>
      <c r="E278" s="82"/>
      <c r="F278" s="82"/>
      <c r="G278" s="97" t="e">
        <f t="shared" si="56"/>
        <v>#REF!</v>
      </c>
      <c r="H278" s="97" t="e">
        <f t="shared" si="56"/>
        <v>#REF!</v>
      </c>
      <c r="I278" s="97">
        <f t="shared" si="56"/>
        <v>0</v>
      </c>
      <c r="J278" s="97">
        <f t="shared" si="56"/>
        <v>0</v>
      </c>
      <c r="K278" s="96" t="e">
        <f t="shared" si="44"/>
        <v>#DIV/0!</v>
      </c>
      <c r="L278" s="41"/>
    </row>
    <row r="279" spans="1:12" ht="30" hidden="1">
      <c r="A279" s="8" t="s">
        <v>224</v>
      </c>
      <c r="B279" s="90" t="s">
        <v>107</v>
      </c>
      <c r="C279" s="90" t="s">
        <v>157</v>
      </c>
      <c r="D279" s="84" t="s">
        <v>356</v>
      </c>
      <c r="E279" s="82"/>
      <c r="F279" s="82"/>
      <c r="G279" s="97" t="e">
        <f>#REF!+G280+G542+G539</f>
        <v>#REF!</v>
      </c>
      <c r="H279" s="97" t="e">
        <f>#REF!+H280+H542+H539</f>
        <v>#REF!</v>
      </c>
      <c r="I279" s="97">
        <f>I280</f>
        <v>0</v>
      </c>
      <c r="J279" s="97">
        <f>J280</f>
        <v>0</v>
      </c>
      <c r="K279" s="96" t="e">
        <f t="shared" si="44"/>
        <v>#DIV/0!</v>
      </c>
      <c r="L279" s="41"/>
    </row>
    <row r="280" spans="1:12" ht="30" customHeight="1" hidden="1">
      <c r="A280" s="74" t="s">
        <v>413</v>
      </c>
      <c r="B280" s="90" t="s">
        <v>107</v>
      </c>
      <c r="C280" s="90" t="s">
        <v>157</v>
      </c>
      <c r="D280" s="84" t="s">
        <v>356</v>
      </c>
      <c r="E280" s="84">
        <v>200</v>
      </c>
      <c r="F280" s="82"/>
      <c r="G280" s="97">
        <f aca="true" t="shared" si="57" ref="G280:J281">G281</f>
        <v>4860</v>
      </c>
      <c r="H280" s="97">
        <f t="shared" si="57"/>
        <v>2693.99755</v>
      </c>
      <c r="I280" s="97">
        <f t="shared" si="57"/>
        <v>0</v>
      </c>
      <c r="J280" s="97">
        <f t="shared" si="57"/>
        <v>0</v>
      </c>
      <c r="K280" s="96" t="e">
        <f aca="true" t="shared" si="58" ref="K280:K343">J280/I280*100</f>
        <v>#DIV/0!</v>
      </c>
      <c r="L280" s="41"/>
    </row>
    <row r="281" spans="1:12" ht="30" hidden="1">
      <c r="A281" s="8" t="s">
        <v>22</v>
      </c>
      <c r="B281" s="90" t="s">
        <v>107</v>
      </c>
      <c r="C281" s="90" t="s">
        <v>157</v>
      </c>
      <c r="D281" s="84" t="s">
        <v>356</v>
      </c>
      <c r="E281" s="84">
        <v>240</v>
      </c>
      <c r="F281" s="82"/>
      <c r="G281" s="97">
        <f t="shared" si="57"/>
        <v>4860</v>
      </c>
      <c r="H281" s="97">
        <f t="shared" si="57"/>
        <v>2693.99755</v>
      </c>
      <c r="I281" s="97">
        <f t="shared" si="57"/>
        <v>0</v>
      </c>
      <c r="J281" s="97">
        <f t="shared" si="57"/>
        <v>0</v>
      </c>
      <c r="K281" s="96" t="e">
        <f t="shared" si="58"/>
        <v>#DIV/0!</v>
      </c>
      <c r="L281" s="41"/>
    </row>
    <row r="282" spans="1:12" ht="15" hidden="1">
      <c r="A282" s="10" t="s">
        <v>8</v>
      </c>
      <c r="B282" s="90" t="s">
        <v>107</v>
      </c>
      <c r="C282" s="90" t="s">
        <v>157</v>
      </c>
      <c r="D282" s="84" t="s">
        <v>356</v>
      </c>
      <c r="E282" s="84">
        <v>240</v>
      </c>
      <c r="F282" s="84">
        <v>1</v>
      </c>
      <c r="G282" s="97">
        <v>4860</v>
      </c>
      <c r="H282" s="97">
        <v>2693.99755</v>
      </c>
      <c r="I282" s="97"/>
      <c r="J282" s="97"/>
      <c r="K282" s="96" t="e">
        <f t="shared" si="58"/>
        <v>#DIV/0!</v>
      </c>
      <c r="L282" s="37"/>
    </row>
    <row r="283" spans="1:12" ht="60" hidden="1">
      <c r="A283" s="42" t="s">
        <v>229</v>
      </c>
      <c r="B283" s="90">
        <v>1400</v>
      </c>
      <c r="C283" s="90">
        <v>1403</v>
      </c>
      <c r="D283" s="84" t="s">
        <v>39</v>
      </c>
      <c r="E283" s="84"/>
      <c r="F283" s="84"/>
      <c r="G283" s="97"/>
      <c r="H283" s="97"/>
      <c r="I283" s="97">
        <f aca="true" t="shared" si="59" ref="I283:J285">I284</f>
        <v>0</v>
      </c>
      <c r="J283" s="97">
        <f t="shared" si="59"/>
        <v>0</v>
      </c>
      <c r="K283" s="143" t="e">
        <f t="shared" si="58"/>
        <v>#DIV/0!</v>
      </c>
      <c r="L283" s="41"/>
    </row>
    <row r="284" spans="1:12" ht="30" hidden="1">
      <c r="A284" s="8" t="s">
        <v>50</v>
      </c>
      <c r="B284" s="90">
        <v>1400</v>
      </c>
      <c r="C284" s="90">
        <v>1403</v>
      </c>
      <c r="D284" s="84" t="s">
        <v>39</v>
      </c>
      <c r="E284" s="84">
        <v>600</v>
      </c>
      <c r="F284" s="82"/>
      <c r="G284" s="97">
        <f>G285</f>
        <v>32867.3</v>
      </c>
      <c r="H284" s="97">
        <f>H285</f>
        <v>24825.95562</v>
      </c>
      <c r="I284" s="97">
        <f t="shared" si="59"/>
        <v>0</v>
      </c>
      <c r="J284" s="97">
        <f t="shared" si="59"/>
        <v>0</v>
      </c>
      <c r="K284" s="143" t="e">
        <f t="shared" si="58"/>
        <v>#DIV/0!</v>
      </c>
      <c r="L284" s="41"/>
    </row>
    <row r="285" spans="1:12" ht="15" hidden="1">
      <c r="A285" s="8" t="s">
        <v>51</v>
      </c>
      <c r="B285" s="90">
        <v>1400</v>
      </c>
      <c r="C285" s="90">
        <v>1403</v>
      </c>
      <c r="D285" s="84" t="s">
        <v>39</v>
      </c>
      <c r="E285" s="84">
        <v>610</v>
      </c>
      <c r="F285" s="82"/>
      <c r="G285" s="97">
        <f>G286</f>
        <v>32867.3</v>
      </c>
      <c r="H285" s="97">
        <f>H286</f>
        <v>24825.95562</v>
      </c>
      <c r="I285" s="97">
        <f t="shared" si="59"/>
        <v>0</v>
      </c>
      <c r="J285" s="97">
        <f t="shared" si="59"/>
        <v>0</v>
      </c>
      <c r="K285" s="143" t="e">
        <f t="shared" si="58"/>
        <v>#DIV/0!</v>
      </c>
      <c r="L285" s="41"/>
    </row>
    <row r="286" spans="1:12" ht="15" hidden="1">
      <c r="A286" s="10" t="s">
        <v>9</v>
      </c>
      <c r="B286" s="90">
        <v>1400</v>
      </c>
      <c r="C286" s="90">
        <v>1403</v>
      </c>
      <c r="D286" s="84" t="s">
        <v>39</v>
      </c>
      <c r="E286" s="84">
        <v>610</v>
      </c>
      <c r="F286" s="84">
        <v>2</v>
      </c>
      <c r="G286" s="97">
        <v>32867.3</v>
      </c>
      <c r="H286" s="97">
        <v>24825.95562</v>
      </c>
      <c r="I286" s="97"/>
      <c r="J286" s="97"/>
      <c r="K286" s="143" t="e">
        <f t="shared" si="58"/>
        <v>#DIV/0!</v>
      </c>
      <c r="L286" s="37"/>
    </row>
    <row r="287" spans="1:12" s="129" customFormat="1" ht="15">
      <c r="A287" s="124" t="s">
        <v>46</v>
      </c>
      <c r="B287" s="125" t="s">
        <v>47</v>
      </c>
      <c r="C287" s="126"/>
      <c r="D287" s="127"/>
      <c r="E287" s="127"/>
      <c r="F287" s="127"/>
      <c r="G287" s="130" t="e">
        <f>#REF!+#REF!+G414+G432</f>
        <v>#REF!</v>
      </c>
      <c r="H287" s="130" t="e">
        <f>#REF!+#REF!+H414+H432</f>
        <v>#REF!</v>
      </c>
      <c r="I287" s="130">
        <f>I290+I323+I414+I432</f>
        <v>200849.34391</v>
      </c>
      <c r="J287" s="130">
        <f>J290+J323+J414+J432</f>
        <v>200825.35079</v>
      </c>
      <c r="K287" s="144">
        <f t="shared" si="58"/>
        <v>99.9880541705873</v>
      </c>
      <c r="L287" s="128"/>
    </row>
    <row r="288" spans="1:17" ht="15">
      <c r="A288" s="7" t="s">
        <v>8</v>
      </c>
      <c r="B288" s="91" t="s">
        <v>140</v>
      </c>
      <c r="C288" s="89"/>
      <c r="D288" s="82"/>
      <c r="E288" s="82"/>
      <c r="F288" s="82"/>
      <c r="G288" s="157" t="e">
        <f>#REF!+#REF!+#REF!+#REF!+G437+G440+G447+G450+G457+G460+#REF!+#REF!+#REF!+G443+G453+#REF!</f>
        <v>#REF!</v>
      </c>
      <c r="H288" s="157" t="e">
        <f>#REF!+#REF!+#REF!+#REF!+H437+H440+H447+H450+H457+H460+#REF!+#REF!+#REF!+H443+H453+#REF!</f>
        <v>#REF!</v>
      </c>
      <c r="I288" s="157">
        <f>I295+I302+I305+I308+I311+I314+I328+I331+I338+I341+I344+I347+I350+I353+I365+I372+I375+I378+I381+I384+I387+I400+I405+I419+I422+I431+I437+I440+I443+I447+I450+I453+I457+I460+I390</f>
        <v>82156.1</v>
      </c>
      <c r="J288" s="203">
        <f>J295+J302+J305+J308+J311+J314+J328+J331+J338+J341+J344+J347+J350+J353+J365+J372+J375+J378+J381+J384+J387+J400+J405+J419+J422+J431+J437+J440+J443+J447+J450+J453+J457+J460+J390</f>
        <v>82132.86890000002</v>
      </c>
      <c r="K288" s="143">
        <f t="shared" si="58"/>
        <v>99.97172321957835</v>
      </c>
      <c r="Q288" s="100"/>
    </row>
    <row r="289" spans="1:13" ht="15">
      <c r="A289" s="7" t="s">
        <v>9</v>
      </c>
      <c r="B289" s="91" t="s">
        <v>141</v>
      </c>
      <c r="C289" s="89"/>
      <c r="D289" s="82"/>
      <c r="E289" s="82"/>
      <c r="F289" s="82"/>
      <c r="G289" s="157" t="e">
        <f>#REF!+#REF!+#REF!+#REF!+#REF!+G608+G616+G620+#REF!+G630+#REF!+#REF!+#REF!+G632+#REF!+G612</f>
        <v>#REF!</v>
      </c>
      <c r="H289" s="157" t="e">
        <f>#REF!+#REF!+#REF!+#REF!+#REF!+H608+H616+H620+#REF!+H630+#REF!+#REF!+#REF!+H632+#REF!+H612</f>
        <v>#REF!</v>
      </c>
      <c r="I289" s="157">
        <f>I317+I322+I356+I359+I362+I393+I396+I409+I413+I425</f>
        <v>118693.24391000002</v>
      </c>
      <c r="J289" s="203">
        <f>J317+J322+J356+J359+J362+J393+J396+J409+J413+J425</f>
        <v>118692.48189000002</v>
      </c>
      <c r="K289" s="143">
        <f t="shared" si="58"/>
        <v>99.99935799210226</v>
      </c>
      <c r="M289" s="100"/>
    </row>
    <row r="290" spans="1:11" ht="15">
      <c r="A290" s="7" t="s">
        <v>48</v>
      </c>
      <c r="B290" s="155" t="s">
        <v>47</v>
      </c>
      <c r="C290" s="91" t="s">
        <v>49</v>
      </c>
      <c r="D290" s="82"/>
      <c r="E290" s="82"/>
      <c r="F290" s="82"/>
      <c r="G290" s="157" t="e">
        <f>#REF!+G291+#REF!</f>
        <v>#REF!</v>
      </c>
      <c r="H290" s="157" t="e">
        <f>#REF!+H291+#REF!</f>
        <v>#REF!</v>
      </c>
      <c r="I290" s="157">
        <f>I291+I318</f>
        <v>45132.187000000005</v>
      </c>
      <c r="J290" s="203">
        <f>J291+J318</f>
        <v>45128.24578</v>
      </c>
      <c r="K290" s="143">
        <f t="shared" si="58"/>
        <v>99.99126738529199</v>
      </c>
    </row>
    <row r="291" spans="1:19" ht="30">
      <c r="A291" s="72" t="s">
        <v>323</v>
      </c>
      <c r="B291" s="90" t="s">
        <v>47</v>
      </c>
      <c r="C291" s="89" t="s">
        <v>49</v>
      </c>
      <c r="D291" s="82" t="s">
        <v>388</v>
      </c>
      <c r="E291" s="82"/>
      <c r="F291" s="82"/>
      <c r="G291" s="97" t="e">
        <f>G292+#REF!</f>
        <v>#REF!</v>
      </c>
      <c r="H291" s="97" t="e">
        <f>H292+#REF!</f>
        <v>#REF!</v>
      </c>
      <c r="I291" s="97">
        <f>I292</f>
        <v>44932.187000000005</v>
      </c>
      <c r="J291" s="97">
        <f>J292</f>
        <v>44928.24578</v>
      </c>
      <c r="K291" s="96">
        <f t="shared" si="58"/>
        <v>99.99122851509541</v>
      </c>
      <c r="Q291" s="104"/>
      <c r="R291" s="104"/>
      <c r="S291" s="104"/>
    </row>
    <row r="292" spans="1:11" ht="30">
      <c r="A292" s="77" t="s">
        <v>314</v>
      </c>
      <c r="B292" s="90" t="s">
        <v>47</v>
      </c>
      <c r="C292" s="90" t="s">
        <v>49</v>
      </c>
      <c r="D292" s="80" t="s">
        <v>389</v>
      </c>
      <c r="E292" s="82"/>
      <c r="F292" s="82"/>
      <c r="G292" s="97">
        <f aca="true" t="shared" si="60" ref="G292:J294">G293</f>
        <v>14279.9</v>
      </c>
      <c r="H292" s="97">
        <f t="shared" si="60"/>
        <v>15511.59955</v>
      </c>
      <c r="I292" s="97">
        <f>I293+I300+I303+I306+I309+I312+I315</f>
        <v>44932.187000000005</v>
      </c>
      <c r="J292" s="97">
        <f>J293+J300+J303+J306+J309+J312+J315</f>
        <v>44928.24578</v>
      </c>
      <c r="K292" s="96">
        <f t="shared" si="58"/>
        <v>99.99122851509541</v>
      </c>
    </row>
    <row r="293" spans="1:11" ht="120" hidden="1">
      <c r="A293" s="77" t="s">
        <v>415</v>
      </c>
      <c r="B293" s="90" t="s">
        <v>47</v>
      </c>
      <c r="C293" s="90" t="s">
        <v>49</v>
      </c>
      <c r="D293" s="80" t="s">
        <v>416</v>
      </c>
      <c r="E293" s="84">
        <v>600</v>
      </c>
      <c r="F293" s="82"/>
      <c r="G293" s="97">
        <f>G294</f>
        <v>14279.9</v>
      </c>
      <c r="H293" s="97">
        <f>H294</f>
        <v>15511.59955</v>
      </c>
      <c r="I293" s="97">
        <f>I294</f>
        <v>0</v>
      </c>
      <c r="J293" s="97">
        <f>J294</f>
        <v>0</v>
      </c>
      <c r="K293" s="96" t="e">
        <f t="shared" si="58"/>
        <v>#DIV/0!</v>
      </c>
    </row>
    <row r="294" spans="1:11" ht="15" hidden="1">
      <c r="A294" s="8" t="s">
        <v>51</v>
      </c>
      <c r="B294" s="90" t="s">
        <v>47</v>
      </c>
      <c r="C294" s="90" t="s">
        <v>49</v>
      </c>
      <c r="D294" s="80" t="s">
        <v>416</v>
      </c>
      <c r="E294" s="84">
        <v>610</v>
      </c>
      <c r="F294" s="82"/>
      <c r="G294" s="97">
        <f t="shared" si="60"/>
        <v>14279.9</v>
      </c>
      <c r="H294" s="97">
        <f t="shared" si="60"/>
        <v>15511.59955</v>
      </c>
      <c r="I294" s="97">
        <f t="shared" si="60"/>
        <v>0</v>
      </c>
      <c r="J294" s="97">
        <f t="shared" si="60"/>
        <v>0</v>
      </c>
      <c r="K294" s="96" t="e">
        <f t="shared" si="58"/>
        <v>#DIV/0!</v>
      </c>
    </row>
    <row r="295" spans="1:11" ht="15" hidden="1">
      <c r="A295" s="10" t="s">
        <v>8</v>
      </c>
      <c r="B295" s="90" t="s">
        <v>47</v>
      </c>
      <c r="C295" s="90" t="s">
        <v>49</v>
      </c>
      <c r="D295" s="80" t="s">
        <v>416</v>
      </c>
      <c r="E295" s="84">
        <v>610</v>
      </c>
      <c r="F295" s="84">
        <v>1</v>
      </c>
      <c r="G295" s="97">
        <v>14279.9</v>
      </c>
      <c r="H295" s="97">
        <v>15511.59955</v>
      </c>
      <c r="I295" s="97"/>
      <c r="J295" s="97"/>
      <c r="K295" s="96" t="e">
        <f t="shared" si="58"/>
        <v>#DIV/0!</v>
      </c>
    </row>
    <row r="296" spans="1:12" ht="60" hidden="1">
      <c r="A296" s="42" t="s">
        <v>229</v>
      </c>
      <c r="B296" s="90" t="s">
        <v>47</v>
      </c>
      <c r="C296" s="90" t="s">
        <v>49</v>
      </c>
      <c r="D296" s="84" t="s">
        <v>39</v>
      </c>
      <c r="E296" s="84"/>
      <c r="F296" s="84"/>
      <c r="G296" s="97"/>
      <c r="H296" s="97"/>
      <c r="I296" s="97">
        <f aca="true" t="shared" si="61" ref="I296:J298">I297</f>
        <v>0</v>
      </c>
      <c r="J296" s="97">
        <f t="shared" si="61"/>
        <v>0</v>
      </c>
      <c r="K296" s="96" t="e">
        <f t="shared" si="58"/>
        <v>#DIV/0!</v>
      </c>
      <c r="L296" s="41"/>
    </row>
    <row r="297" spans="1:12" ht="30" hidden="1">
      <c r="A297" s="8" t="s">
        <v>50</v>
      </c>
      <c r="B297" s="90" t="s">
        <v>47</v>
      </c>
      <c r="C297" s="90" t="s">
        <v>49</v>
      </c>
      <c r="D297" s="84" t="s">
        <v>39</v>
      </c>
      <c r="E297" s="84">
        <v>600</v>
      </c>
      <c r="F297" s="82"/>
      <c r="G297" s="97">
        <f>G298</f>
        <v>32867.3</v>
      </c>
      <c r="H297" s="97">
        <f>H298</f>
        <v>24825.95562</v>
      </c>
      <c r="I297" s="97">
        <f t="shared" si="61"/>
        <v>0</v>
      </c>
      <c r="J297" s="97">
        <f t="shared" si="61"/>
        <v>0</v>
      </c>
      <c r="K297" s="96" t="e">
        <f t="shared" si="58"/>
        <v>#DIV/0!</v>
      </c>
      <c r="L297" s="41"/>
    </row>
    <row r="298" spans="1:12" ht="15" hidden="1">
      <c r="A298" s="8" t="s">
        <v>51</v>
      </c>
      <c r="B298" s="90" t="s">
        <v>47</v>
      </c>
      <c r="C298" s="90" t="s">
        <v>49</v>
      </c>
      <c r="D298" s="84" t="s">
        <v>39</v>
      </c>
      <c r="E298" s="84">
        <v>610</v>
      </c>
      <c r="F298" s="82"/>
      <c r="G298" s="97">
        <f>G299</f>
        <v>32867.3</v>
      </c>
      <c r="H298" s="97">
        <f>H299</f>
        <v>24825.95562</v>
      </c>
      <c r="I298" s="97">
        <f t="shared" si="61"/>
        <v>0</v>
      </c>
      <c r="J298" s="97">
        <f t="shared" si="61"/>
        <v>0</v>
      </c>
      <c r="K298" s="96" t="e">
        <f t="shared" si="58"/>
        <v>#DIV/0!</v>
      </c>
      <c r="L298" s="41"/>
    </row>
    <row r="299" spans="1:12" ht="15" hidden="1">
      <c r="A299" s="10" t="s">
        <v>9</v>
      </c>
      <c r="B299" s="90" t="s">
        <v>47</v>
      </c>
      <c r="C299" s="90" t="s">
        <v>49</v>
      </c>
      <c r="D299" s="84" t="s">
        <v>39</v>
      </c>
      <c r="E299" s="84">
        <v>610</v>
      </c>
      <c r="F299" s="84">
        <v>2</v>
      </c>
      <c r="G299" s="97">
        <v>32867.3</v>
      </c>
      <c r="H299" s="97">
        <v>24825.95562</v>
      </c>
      <c r="I299" s="97"/>
      <c r="J299" s="97"/>
      <c r="K299" s="96" t="e">
        <f t="shared" si="58"/>
        <v>#DIV/0!</v>
      </c>
      <c r="L299" s="37"/>
    </row>
    <row r="300" spans="1:11" ht="82.5" customHeight="1" hidden="1">
      <c r="A300" s="73" t="s">
        <v>417</v>
      </c>
      <c r="B300" s="90" t="s">
        <v>47</v>
      </c>
      <c r="C300" s="90" t="s">
        <v>49</v>
      </c>
      <c r="D300" s="80" t="s">
        <v>418</v>
      </c>
      <c r="E300" s="84">
        <v>600</v>
      </c>
      <c r="F300" s="82"/>
      <c r="G300" s="97">
        <f>G301</f>
        <v>14279.9</v>
      </c>
      <c r="H300" s="97">
        <f>H301</f>
        <v>15511.59955</v>
      </c>
      <c r="I300" s="97">
        <f>I301</f>
        <v>0</v>
      </c>
      <c r="J300" s="97">
        <f>J301</f>
        <v>0</v>
      </c>
      <c r="K300" s="96" t="e">
        <f t="shared" si="58"/>
        <v>#DIV/0!</v>
      </c>
    </row>
    <row r="301" spans="1:11" ht="15" hidden="1">
      <c r="A301" s="8" t="s">
        <v>51</v>
      </c>
      <c r="B301" s="90" t="s">
        <v>47</v>
      </c>
      <c r="C301" s="90" t="s">
        <v>49</v>
      </c>
      <c r="D301" s="80" t="s">
        <v>418</v>
      </c>
      <c r="E301" s="84">
        <v>610</v>
      </c>
      <c r="F301" s="82"/>
      <c r="G301" s="97">
        <f aca="true" t="shared" si="62" ref="G301:J304">G302</f>
        <v>14279.9</v>
      </c>
      <c r="H301" s="97">
        <f t="shared" si="62"/>
        <v>15511.59955</v>
      </c>
      <c r="I301" s="97">
        <f t="shared" si="62"/>
        <v>0</v>
      </c>
      <c r="J301" s="97">
        <f t="shared" si="62"/>
        <v>0</v>
      </c>
      <c r="K301" s="96" t="e">
        <f t="shared" si="58"/>
        <v>#DIV/0!</v>
      </c>
    </row>
    <row r="302" spans="1:11" ht="15" hidden="1">
      <c r="A302" s="10" t="s">
        <v>8</v>
      </c>
      <c r="B302" s="90" t="s">
        <v>47</v>
      </c>
      <c r="C302" s="90" t="s">
        <v>49</v>
      </c>
      <c r="D302" s="80" t="s">
        <v>418</v>
      </c>
      <c r="E302" s="84">
        <v>610</v>
      </c>
      <c r="F302" s="84">
        <v>1</v>
      </c>
      <c r="G302" s="97">
        <v>14279.9</v>
      </c>
      <c r="H302" s="97">
        <v>15511.59955</v>
      </c>
      <c r="I302" s="97"/>
      <c r="J302" s="97"/>
      <c r="K302" s="96" t="e">
        <f t="shared" si="58"/>
        <v>#DIV/0!</v>
      </c>
    </row>
    <row r="303" spans="1:11" ht="123" customHeight="1" hidden="1">
      <c r="A303" s="73" t="s">
        <v>419</v>
      </c>
      <c r="B303" s="90" t="s">
        <v>47</v>
      </c>
      <c r="C303" s="90" t="s">
        <v>49</v>
      </c>
      <c r="D303" s="80" t="s">
        <v>420</v>
      </c>
      <c r="E303" s="84">
        <v>600</v>
      </c>
      <c r="F303" s="82"/>
      <c r="G303" s="97">
        <f>G304</f>
        <v>14279.9</v>
      </c>
      <c r="H303" s="97">
        <f>H304</f>
        <v>15511.59955</v>
      </c>
      <c r="I303" s="97">
        <f>I304</f>
        <v>0</v>
      </c>
      <c r="J303" s="97">
        <f>J304</f>
        <v>0</v>
      </c>
      <c r="K303" s="96" t="e">
        <f t="shared" si="58"/>
        <v>#DIV/0!</v>
      </c>
    </row>
    <row r="304" spans="1:11" ht="15" hidden="1">
      <c r="A304" s="8" t="s">
        <v>51</v>
      </c>
      <c r="B304" s="90" t="s">
        <v>47</v>
      </c>
      <c r="C304" s="90" t="s">
        <v>49</v>
      </c>
      <c r="D304" s="80" t="s">
        <v>420</v>
      </c>
      <c r="E304" s="84">
        <v>610</v>
      </c>
      <c r="F304" s="82"/>
      <c r="G304" s="97">
        <f t="shared" si="62"/>
        <v>14279.9</v>
      </c>
      <c r="H304" s="97">
        <f t="shared" si="62"/>
        <v>15511.59955</v>
      </c>
      <c r="I304" s="97">
        <f t="shared" si="62"/>
        <v>0</v>
      </c>
      <c r="J304" s="97">
        <f t="shared" si="62"/>
        <v>0</v>
      </c>
      <c r="K304" s="96" t="e">
        <f t="shared" si="58"/>
        <v>#DIV/0!</v>
      </c>
    </row>
    <row r="305" spans="1:11" ht="15" hidden="1">
      <c r="A305" s="10" t="s">
        <v>8</v>
      </c>
      <c r="B305" s="90" t="s">
        <v>47</v>
      </c>
      <c r="C305" s="90" t="s">
        <v>49</v>
      </c>
      <c r="D305" s="80" t="s">
        <v>420</v>
      </c>
      <c r="E305" s="84">
        <v>610</v>
      </c>
      <c r="F305" s="84">
        <v>1</v>
      </c>
      <c r="G305" s="97">
        <v>14279.9</v>
      </c>
      <c r="H305" s="97">
        <v>15511.59955</v>
      </c>
      <c r="I305" s="97"/>
      <c r="J305" s="97"/>
      <c r="K305" s="96" t="e">
        <f t="shared" si="58"/>
        <v>#DIV/0!</v>
      </c>
    </row>
    <row r="306" spans="1:11" ht="90">
      <c r="A306" s="73" t="s">
        <v>421</v>
      </c>
      <c r="B306" s="90" t="s">
        <v>47</v>
      </c>
      <c r="C306" s="90" t="s">
        <v>49</v>
      </c>
      <c r="D306" s="80" t="s">
        <v>422</v>
      </c>
      <c r="E306" s="84"/>
      <c r="F306" s="84"/>
      <c r="G306" s="97"/>
      <c r="H306" s="97"/>
      <c r="I306" s="97">
        <f>I307</f>
        <v>385</v>
      </c>
      <c r="J306" s="97">
        <f>J307</f>
        <v>383.11001</v>
      </c>
      <c r="K306" s="96">
        <f t="shared" si="58"/>
        <v>99.50909350649351</v>
      </c>
    </row>
    <row r="307" spans="1:11" ht="15">
      <c r="A307" s="8" t="s">
        <v>51</v>
      </c>
      <c r="B307" s="90" t="s">
        <v>47</v>
      </c>
      <c r="C307" s="90" t="s">
        <v>49</v>
      </c>
      <c r="D307" s="80" t="s">
        <v>422</v>
      </c>
      <c r="E307" s="84">
        <v>610</v>
      </c>
      <c r="F307" s="82"/>
      <c r="G307" s="97">
        <f>G308</f>
        <v>14279.9</v>
      </c>
      <c r="H307" s="97">
        <f>H308</f>
        <v>15511.59955</v>
      </c>
      <c r="I307" s="97">
        <f>I308</f>
        <v>385</v>
      </c>
      <c r="J307" s="97">
        <f>J308</f>
        <v>383.11001</v>
      </c>
      <c r="K307" s="96">
        <f t="shared" si="58"/>
        <v>99.50909350649351</v>
      </c>
    </row>
    <row r="308" spans="1:11" ht="15">
      <c r="A308" s="10" t="s">
        <v>8</v>
      </c>
      <c r="B308" s="90" t="s">
        <v>47</v>
      </c>
      <c r="C308" s="90" t="s">
        <v>49</v>
      </c>
      <c r="D308" s="80" t="s">
        <v>422</v>
      </c>
      <c r="E308" s="84">
        <v>610</v>
      </c>
      <c r="F308" s="84">
        <v>1</v>
      </c>
      <c r="G308" s="97">
        <v>14279.9</v>
      </c>
      <c r="H308" s="97">
        <v>15511.59955</v>
      </c>
      <c r="I308" s="97">
        <v>385</v>
      </c>
      <c r="J308" s="97">
        <v>383.11001</v>
      </c>
      <c r="K308" s="96">
        <f t="shared" si="58"/>
        <v>99.50909350649351</v>
      </c>
    </row>
    <row r="309" spans="1:11" ht="75">
      <c r="A309" s="75" t="s">
        <v>424</v>
      </c>
      <c r="B309" s="90" t="s">
        <v>47</v>
      </c>
      <c r="C309" s="90" t="s">
        <v>49</v>
      </c>
      <c r="D309" s="80" t="s">
        <v>423</v>
      </c>
      <c r="E309" s="84"/>
      <c r="F309" s="84"/>
      <c r="G309" s="97"/>
      <c r="H309" s="97"/>
      <c r="I309" s="97">
        <f>I310</f>
        <v>4455</v>
      </c>
      <c r="J309" s="97">
        <f>J310</f>
        <v>4454.975</v>
      </c>
      <c r="K309" s="96">
        <f t="shared" si="58"/>
        <v>99.99943883277217</v>
      </c>
    </row>
    <row r="310" spans="1:11" ht="15">
      <c r="A310" s="8" t="s">
        <v>51</v>
      </c>
      <c r="B310" s="90" t="s">
        <v>47</v>
      </c>
      <c r="C310" s="90" t="s">
        <v>49</v>
      </c>
      <c r="D310" s="80" t="s">
        <v>423</v>
      </c>
      <c r="E310" s="84">
        <v>610</v>
      </c>
      <c r="F310" s="82"/>
      <c r="G310" s="97">
        <f>G311</f>
        <v>14279.9</v>
      </c>
      <c r="H310" s="97">
        <f>H311</f>
        <v>15511.59955</v>
      </c>
      <c r="I310" s="97">
        <f>I311</f>
        <v>4455</v>
      </c>
      <c r="J310" s="97">
        <f>J311</f>
        <v>4454.975</v>
      </c>
      <c r="K310" s="96">
        <f t="shared" si="58"/>
        <v>99.99943883277217</v>
      </c>
    </row>
    <row r="311" spans="1:11" ht="15">
      <c r="A311" s="10" t="s">
        <v>8</v>
      </c>
      <c r="B311" s="90" t="s">
        <v>47</v>
      </c>
      <c r="C311" s="90" t="s">
        <v>49</v>
      </c>
      <c r="D311" s="80" t="s">
        <v>423</v>
      </c>
      <c r="E311" s="84">
        <v>610</v>
      </c>
      <c r="F311" s="84">
        <v>1</v>
      </c>
      <c r="G311" s="97">
        <v>14279.9</v>
      </c>
      <c r="H311" s="97">
        <v>15511.59955</v>
      </c>
      <c r="I311" s="97">
        <v>4455</v>
      </c>
      <c r="J311" s="97">
        <v>4454.975</v>
      </c>
      <c r="K311" s="96">
        <f t="shared" si="58"/>
        <v>99.99943883277217</v>
      </c>
    </row>
    <row r="312" spans="1:11" ht="75">
      <c r="A312" s="73" t="s">
        <v>425</v>
      </c>
      <c r="B312" s="90" t="s">
        <v>47</v>
      </c>
      <c r="C312" s="90" t="s">
        <v>49</v>
      </c>
      <c r="D312" s="80" t="s">
        <v>426</v>
      </c>
      <c r="E312" s="84"/>
      <c r="F312" s="84"/>
      <c r="G312" s="97"/>
      <c r="H312" s="97"/>
      <c r="I312" s="97">
        <f>I313</f>
        <v>16950</v>
      </c>
      <c r="J312" s="97">
        <f>J313</f>
        <v>16947.97377</v>
      </c>
      <c r="K312" s="96">
        <f t="shared" si="58"/>
        <v>99.98804584070797</v>
      </c>
    </row>
    <row r="313" spans="1:11" ht="15">
      <c r="A313" s="8" t="s">
        <v>51</v>
      </c>
      <c r="B313" s="90" t="s">
        <v>47</v>
      </c>
      <c r="C313" s="90" t="s">
        <v>49</v>
      </c>
      <c r="D313" s="80" t="s">
        <v>426</v>
      </c>
      <c r="E313" s="84">
        <v>610</v>
      </c>
      <c r="F313" s="82"/>
      <c r="G313" s="97">
        <f>G314</f>
        <v>14279.9</v>
      </c>
      <c r="H313" s="97">
        <f>H314</f>
        <v>15511.59955</v>
      </c>
      <c r="I313" s="97">
        <f>I314</f>
        <v>16950</v>
      </c>
      <c r="J313" s="97">
        <f>J314</f>
        <v>16947.97377</v>
      </c>
      <c r="K313" s="96">
        <f t="shared" si="58"/>
        <v>99.98804584070797</v>
      </c>
    </row>
    <row r="314" spans="1:11" ht="15">
      <c r="A314" s="10" t="s">
        <v>8</v>
      </c>
      <c r="B314" s="90" t="s">
        <v>47</v>
      </c>
      <c r="C314" s="90" t="s">
        <v>49</v>
      </c>
      <c r="D314" s="80" t="s">
        <v>426</v>
      </c>
      <c r="E314" s="84">
        <v>610</v>
      </c>
      <c r="F314" s="84">
        <v>1</v>
      </c>
      <c r="G314" s="97">
        <v>14279.9</v>
      </c>
      <c r="H314" s="97">
        <v>15511.59955</v>
      </c>
      <c r="I314" s="97">
        <v>16950</v>
      </c>
      <c r="J314" s="97">
        <v>16947.97377</v>
      </c>
      <c r="K314" s="96">
        <f t="shared" si="58"/>
        <v>99.98804584070797</v>
      </c>
    </row>
    <row r="315" spans="1:11" ht="180">
      <c r="A315" s="61" t="s">
        <v>392</v>
      </c>
      <c r="B315" s="90" t="s">
        <v>47</v>
      </c>
      <c r="C315" s="90" t="s">
        <v>49</v>
      </c>
      <c r="D315" s="80" t="s">
        <v>427</v>
      </c>
      <c r="E315" s="84"/>
      <c r="F315" s="84"/>
      <c r="G315" s="97"/>
      <c r="H315" s="97"/>
      <c r="I315" s="97">
        <f>I316</f>
        <v>23142.187</v>
      </c>
      <c r="J315" s="97">
        <f>J316</f>
        <v>23142.187</v>
      </c>
      <c r="K315" s="96">
        <f t="shared" si="58"/>
        <v>100</v>
      </c>
    </row>
    <row r="316" spans="1:11" ht="15">
      <c r="A316" s="8" t="s">
        <v>51</v>
      </c>
      <c r="B316" s="90" t="s">
        <v>47</v>
      </c>
      <c r="C316" s="90" t="s">
        <v>49</v>
      </c>
      <c r="D316" s="80" t="s">
        <v>427</v>
      </c>
      <c r="E316" s="84">
        <v>610</v>
      </c>
      <c r="F316" s="82"/>
      <c r="G316" s="97">
        <f>G317</f>
        <v>14279.9</v>
      </c>
      <c r="H316" s="97">
        <f>H317</f>
        <v>15511.59955</v>
      </c>
      <c r="I316" s="97">
        <f>I317</f>
        <v>23142.187</v>
      </c>
      <c r="J316" s="97">
        <f>J317</f>
        <v>23142.187</v>
      </c>
      <c r="K316" s="96">
        <f t="shared" si="58"/>
        <v>100</v>
      </c>
    </row>
    <row r="317" spans="1:11" ht="15">
      <c r="A317" s="10" t="s">
        <v>9</v>
      </c>
      <c r="B317" s="90" t="s">
        <v>47</v>
      </c>
      <c r="C317" s="90" t="s">
        <v>49</v>
      </c>
      <c r="D317" s="80" t="s">
        <v>427</v>
      </c>
      <c r="E317" s="84">
        <v>610</v>
      </c>
      <c r="F317" s="84">
        <v>2</v>
      </c>
      <c r="G317" s="97">
        <v>14279.9</v>
      </c>
      <c r="H317" s="97">
        <v>15511.59955</v>
      </c>
      <c r="I317" s="97">
        <v>23142.187</v>
      </c>
      <c r="J317" s="97">
        <v>23142.187</v>
      </c>
      <c r="K317" s="96">
        <f t="shared" si="58"/>
        <v>100</v>
      </c>
    </row>
    <row r="318" spans="1:13" ht="15">
      <c r="A318" s="8" t="s">
        <v>16</v>
      </c>
      <c r="B318" s="90" t="s">
        <v>47</v>
      </c>
      <c r="C318" s="90" t="s">
        <v>49</v>
      </c>
      <c r="D318" s="84" t="s">
        <v>297</v>
      </c>
      <c r="E318" s="82"/>
      <c r="F318" s="82"/>
      <c r="G318" s="97">
        <f>G319</f>
        <v>0</v>
      </c>
      <c r="H318" s="97">
        <f>H319</f>
        <v>0</v>
      </c>
      <c r="I318" s="97">
        <f>I319</f>
        <v>200</v>
      </c>
      <c r="J318" s="97">
        <f>J319</f>
        <v>200</v>
      </c>
      <c r="K318" s="96">
        <f t="shared" si="58"/>
        <v>100</v>
      </c>
      <c r="L318" s="101"/>
      <c r="M318" s="100"/>
    </row>
    <row r="319" spans="1:13" ht="60">
      <c r="A319" s="42" t="s">
        <v>229</v>
      </c>
      <c r="B319" s="90" t="s">
        <v>47</v>
      </c>
      <c r="C319" s="90" t="s">
        <v>49</v>
      </c>
      <c r="D319" s="84" t="s">
        <v>455</v>
      </c>
      <c r="E319" s="84"/>
      <c r="F319" s="84"/>
      <c r="G319" s="97"/>
      <c r="H319" s="97"/>
      <c r="I319" s="97">
        <f aca="true" t="shared" si="63" ref="I319:J321">I320</f>
        <v>200</v>
      </c>
      <c r="J319" s="97">
        <f t="shared" si="63"/>
        <v>200</v>
      </c>
      <c r="K319" s="96">
        <f t="shared" si="58"/>
        <v>100</v>
      </c>
      <c r="L319" s="101"/>
      <c r="M319" s="41"/>
    </row>
    <row r="320" spans="1:13" ht="30">
      <c r="A320" s="8" t="s">
        <v>50</v>
      </c>
      <c r="B320" s="90" t="s">
        <v>47</v>
      </c>
      <c r="C320" s="90" t="s">
        <v>49</v>
      </c>
      <c r="D320" s="84" t="s">
        <v>455</v>
      </c>
      <c r="E320" s="84">
        <v>600</v>
      </c>
      <c r="F320" s="82"/>
      <c r="G320" s="97">
        <f>G321</f>
        <v>32867.3</v>
      </c>
      <c r="H320" s="97">
        <f>H321</f>
        <v>24825.95562</v>
      </c>
      <c r="I320" s="97">
        <f t="shared" si="63"/>
        <v>200</v>
      </c>
      <c r="J320" s="97">
        <f t="shared" si="63"/>
        <v>200</v>
      </c>
      <c r="K320" s="96">
        <f t="shared" si="58"/>
        <v>100</v>
      </c>
      <c r="L320" s="101"/>
      <c r="M320" s="41"/>
    </row>
    <row r="321" spans="1:13" ht="15">
      <c r="A321" s="8" t="s">
        <v>51</v>
      </c>
      <c r="B321" s="90" t="s">
        <v>47</v>
      </c>
      <c r="C321" s="90" t="s">
        <v>49</v>
      </c>
      <c r="D321" s="84" t="s">
        <v>455</v>
      </c>
      <c r="E321" s="84">
        <v>610</v>
      </c>
      <c r="F321" s="82"/>
      <c r="G321" s="97">
        <f>G322</f>
        <v>32867.3</v>
      </c>
      <c r="H321" s="97">
        <f>H322</f>
        <v>24825.95562</v>
      </c>
      <c r="I321" s="97">
        <f t="shared" si="63"/>
        <v>200</v>
      </c>
      <c r="J321" s="97">
        <f t="shared" si="63"/>
        <v>200</v>
      </c>
      <c r="K321" s="96">
        <f t="shared" si="58"/>
        <v>100</v>
      </c>
      <c r="L321" s="101"/>
      <c r="M321" s="41"/>
    </row>
    <row r="322" spans="1:13" ht="15">
      <c r="A322" s="10" t="s">
        <v>9</v>
      </c>
      <c r="B322" s="90" t="s">
        <v>47</v>
      </c>
      <c r="C322" s="90" t="s">
        <v>49</v>
      </c>
      <c r="D322" s="84" t="s">
        <v>455</v>
      </c>
      <c r="E322" s="84">
        <v>610</v>
      </c>
      <c r="F322" s="84">
        <v>2</v>
      </c>
      <c r="G322" s="97">
        <v>32867.3</v>
      </c>
      <c r="H322" s="97">
        <v>24825.95562</v>
      </c>
      <c r="I322" s="97">
        <v>200</v>
      </c>
      <c r="J322" s="97">
        <v>200</v>
      </c>
      <c r="K322" s="96">
        <f t="shared" si="58"/>
        <v>100</v>
      </c>
      <c r="L322" s="101"/>
      <c r="M322" s="37"/>
    </row>
    <row r="323" spans="1:11" ht="15">
      <c r="A323" s="7" t="s">
        <v>61</v>
      </c>
      <c r="B323" s="155" t="s">
        <v>47</v>
      </c>
      <c r="C323" s="155" t="s">
        <v>52</v>
      </c>
      <c r="D323" s="83"/>
      <c r="E323" s="83"/>
      <c r="F323" s="83"/>
      <c r="G323" s="157" t="e">
        <f>#REF!+#REF!+#REF!</f>
        <v>#REF!</v>
      </c>
      <c r="H323" s="157" t="e">
        <f>#REF!+#REF!+#REF!</f>
        <v>#REF!</v>
      </c>
      <c r="I323" s="157">
        <f>I324+I401</f>
        <v>146241.43991</v>
      </c>
      <c r="J323" s="142">
        <f>J324+J401</f>
        <v>146227.54069</v>
      </c>
      <c r="K323" s="143">
        <f t="shared" si="58"/>
        <v>99.99049570353755</v>
      </c>
    </row>
    <row r="324" spans="1:19" ht="30">
      <c r="A324" s="72" t="s">
        <v>323</v>
      </c>
      <c r="B324" s="90" t="s">
        <v>47</v>
      </c>
      <c r="C324" s="89" t="s">
        <v>52</v>
      </c>
      <c r="D324" s="82" t="s">
        <v>388</v>
      </c>
      <c r="E324" s="82"/>
      <c r="F324" s="82"/>
      <c r="G324" s="97" t="e">
        <f>G325+#REF!</f>
        <v>#REF!</v>
      </c>
      <c r="H324" s="97" t="e">
        <f>H325+#REF!</f>
        <v>#REF!</v>
      </c>
      <c r="I324" s="97">
        <f>I325+I397</f>
        <v>140679.78053</v>
      </c>
      <c r="J324" s="97">
        <f>J325+J397</f>
        <v>140665.91905</v>
      </c>
      <c r="K324" s="96">
        <f t="shared" si="58"/>
        <v>99.9901467858794</v>
      </c>
      <c r="Q324" s="104"/>
      <c r="R324" s="104"/>
      <c r="S324" s="104"/>
    </row>
    <row r="325" spans="1:11" ht="30">
      <c r="A325" s="77" t="s">
        <v>314</v>
      </c>
      <c r="B325" s="90" t="s">
        <v>47</v>
      </c>
      <c r="C325" s="90" t="s">
        <v>52</v>
      </c>
      <c r="D325" s="80" t="s">
        <v>389</v>
      </c>
      <c r="E325" s="82"/>
      <c r="F325" s="82"/>
      <c r="G325" s="97">
        <f>G329</f>
        <v>14279.9</v>
      </c>
      <c r="H325" s="97">
        <f>H329</f>
        <v>15511.59955</v>
      </c>
      <c r="I325" s="97">
        <f>I326+I329+I336+I339+I342+I345+I348+I351+I354+I357+I360+I363+I370+I373+I376+I379+I382+I385+I388+I391+I394</f>
        <v>140679.78053</v>
      </c>
      <c r="J325" s="97">
        <f>J326+J329+J336+J339+J342+J345+J348+J351+J354+J357+J360+J363+J370+J373+J376+J379+J382+J385+J388+J391+J394</f>
        <v>140665.91905</v>
      </c>
      <c r="K325" s="96">
        <f t="shared" si="58"/>
        <v>99.9901467858794</v>
      </c>
    </row>
    <row r="326" spans="1:11" ht="90">
      <c r="A326" s="77" t="s">
        <v>428</v>
      </c>
      <c r="B326" s="90" t="s">
        <v>47</v>
      </c>
      <c r="C326" s="89" t="s">
        <v>52</v>
      </c>
      <c r="D326" s="80" t="s">
        <v>394</v>
      </c>
      <c r="E326" s="84">
        <v>600</v>
      </c>
      <c r="F326" s="82"/>
      <c r="G326" s="97">
        <f aca="true" t="shared" si="64" ref="G326:J327">G327</f>
        <v>14279.9</v>
      </c>
      <c r="H326" s="97">
        <f t="shared" si="64"/>
        <v>15511.59955</v>
      </c>
      <c r="I326" s="97">
        <f t="shared" si="64"/>
        <v>7.1</v>
      </c>
      <c r="J326" s="97">
        <f t="shared" si="64"/>
        <v>7.08634</v>
      </c>
      <c r="K326" s="96">
        <f t="shared" si="58"/>
        <v>99.80760563380282</v>
      </c>
    </row>
    <row r="327" spans="1:11" ht="15">
      <c r="A327" s="8" t="s">
        <v>51</v>
      </c>
      <c r="B327" s="90" t="s">
        <v>47</v>
      </c>
      <c r="C327" s="90" t="s">
        <v>52</v>
      </c>
      <c r="D327" s="80" t="s">
        <v>394</v>
      </c>
      <c r="E327" s="84">
        <v>610</v>
      </c>
      <c r="F327" s="82"/>
      <c r="G327" s="97">
        <f t="shared" si="64"/>
        <v>14279.9</v>
      </c>
      <c r="H327" s="97">
        <f t="shared" si="64"/>
        <v>15511.59955</v>
      </c>
      <c r="I327" s="97">
        <f t="shared" si="64"/>
        <v>7.1</v>
      </c>
      <c r="J327" s="97">
        <f t="shared" si="64"/>
        <v>7.08634</v>
      </c>
      <c r="K327" s="96">
        <f t="shared" si="58"/>
        <v>99.80760563380282</v>
      </c>
    </row>
    <row r="328" spans="1:11" ht="15">
      <c r="A328" s="10" t="s">
        <v>8</v>
      </c>
      <c r="B328" s="90" t="s">
        <v>47</v>
      </c>
      <c r="C328" s="89" t="s">
        <v>52</v>
      </c>
      <c r="D328" s="80" t="s">
        <v>394</v>
      </c>
      <c r="E328" s="84">
        <v>610</v>
      </c>
      <c r="F328" s="84">
        <v>1</v>
      </c>
      <c r="G328" s="97">
        <v>14279.9</v>
      </c>
      <c r="H328" s="97">
        <v>15511.59955</v>
      </c>
      <c r="I328" s="97">
        <v>7.1</v>
      </c>
      <c r="J328" s="97">
        <v>7.08634</v>
      </c>
      <c r="K328" s="96">
        <f t="shared" si="58"/>
        <v>99.80760563380282</v>
      </c>
    </row>
    <row r="329" spans="1:11" ht="120" hidden="1">
      <c r="A329" s="77" t="s">
        <v>415</v>
      </c>
      <c r="B329" s="90" t="s">
        <v>47</v>
      </c>
      <c r="C329" s="89" t="s">
        <v>52</v>
      </c>
      <c r="D329" s="80" t="s">
        <v>395</v>
      </c>
      <c r="E329" s="84">
        <v>600</v>
      </c>
      <c r="F329" s="82"/>
      <c r="G329" s="97">
        <f aca="true" t="shared" si="65" ref="G329:J330">G330</f>
        <v>14279.9</v>
      </c>
      <c r="H329" s="97">
        <f t="shared" si="65"/>
        <v>15511.59955</v>
      </c>
      <c r="I329" s="97">
        <f t="shared" si="65"/>
        <v>0</v>
      </c>
      <c r="J329" s="97">
        <f t="shared" si="65"/>
        <v>0</v>
      </c>
      <c r="K329" s="96" t="e">
        <f t="shared" si="58"/>
        <v>#DIV/0!</v>
      </c>
    </row>
    <row r="330" spans="1:11" ht="15" hidden="1">
      <c r="A330" s="8" t="s">
        <v>51</v>
      </c>
      <c r="B330" s="90" t="s">
        <v>47</v>
      </c>
      <c r="C330" s="90" t="s">
        <v>52</v>
      </c>
      <c r="D330" s="80" t="s">
        <v>395</v>
      </c>
      <c r="E330" s="84">
        <v>610</v>
      </c>
      <c r="F330" s="82"/>
      <c r="G330" s="97">
        <f t="shared" si="65"/>
        <v>14279.9</v>
      </c>
      <c r="H330" s="97">
        <f t="shared" si="65"/>
        <v>15511.59955</v>
      </c>
      <c r="I330" s="97">
        <f t="shared" si="65"/>
        <v>0</v>
      </c>
      <c r="J330" s="97">
        <f t="shared" si="65"/>
        <v>0</v>
      </c>
      <c r="K330" s="96" t="e">
        <f t="shared" si="58"/>
        <v>#DIV/0!</v>
      </c>
    </row>
    <row r="331" spans="1:11" ht="15" hidden="1">
      <c r="A331" s="10" t="s">
        <v>8</v>
      </c>
      <c r="B331" s="90" t="s">
        <v>47</v>
      </c>
      <c r="C331" s="89" t="s">
        <v>52</v>
      </c>
      <c r="D331" s="80" t="s">
        <v>395</v>
      </c>
      <c r="E331" s="84">
        <v>610</v>
      </c>
      <c r="F331" s="84">
        <v>1</v>
      </c>
      <c r="G331" s="97">
        <v>14279.9</v>
      </c>
      <c r="H331" s="97">
        <v>15511.59955</v>
      </c>
      <c r="I331" s="97"/>
      <c r="J331" s="97"/>
      <c r="K331" s="96" t="e">
        <f t="shared" si="58"/>
        <v>#DIV/0!</v>
      </c>
    </row>
    <row r="332" spans="1:12" ht="60" hidden="1">
      <c r="A332" s="42" t="s">
        <v>229</v>
      </c>
      <c r="B332" s="90" t="s">
        <v>47</v>
      </c>
      <c r="C332" s="90" t="s">
        <v>52</v>
      </c>
      <c r="D332" s="84" t="s">
        <v>39</v>
      </c>
      <c r="E332" s="84"/>
      <c r="F332" s="84"/>
      <c r="G332" s="97"/>
      <c r="H332" s="97"/>
      <c r="I332" s="97">
        <f aca="true" t="shared" si="66" ref="I332:J334">I333</f>
        <v>0</v>
      </c>
      <c r="J332" s="97">
        <f t="shared" si="66"/>
        <v>0</v>
      </c>
      <c r="K332" s="96" t="e">
        <f t="shared" si="58"/>
        <v>#DIV/0!</v>
      </c>
      <c r="L332" s="41"/>
    </row>
    <row r="333" spans="1:12" ht="30" hidden="1">
      <c r="A333" s="8" t="s">
        <v>50</v>
      </c>
      <c r="B333" s="90" t="s">
        <v>47</v>
      </c>
      <c r="C333" s="89" t="s">
        <v>52</v>
      </c>
      <c r="D333" s="84" t="s">
        <v>39</v>
      </c>
      <c r="E333" s="84">
        <v>600</v>
      </c>
      <c r="F333" s="82"/>
      <c r="G333" s="97">
        <f>G334</f>
        <v>32867.3</v>
      </c>
      <c r="H333" s="97">
        <f>H334</f>
        <v>24825.95562</v>
      </c>
      <c r="I333" s="97">
        <f t="shared" si="66"/>
        <v>0</v>
      </c>
      <c r="J333" s="97">
        <f t="shared" si="66"/>
        <v>0</v>
      </c>
      <c r="K333" s="96" t="e">
        <f t="shared" si="58"/>
        <v>#DIV/0!</v>
      </c>
      <c r="L333" s="41"/>
    </row>
    <row r="334" spans="1:12" ht="15" hidden="1">
      <c r="A334" s="8" t="s">
        <v>51</v>
      </c>
      <c r="B334" s="90" t="s">
        <v>47</v>
      </c>
      <c r="C334" s="90" t="s">
        <v>52</v>
      </c>
      <c r="D334" s="84" t="s">
        <v>39</v>
      </c>
      <c r="E334" s="84">
        <v>610</v>
      </c>
      <c r="F334" s="82"/>
      <c r="G334" s="97">
        <f>G335</f>
        <v>32867.3</v>
      </c>
      <c r="H334" s="97">
        <f>H335</f>
        <v>24825.95562</v>
      </c>
      <c r="I334" s="97">
        <f t="shared" si="66"/>
        <v>0</v>
      </c>
      <c r="J334" s="97">
        <f t="shared" si="66"/>
        <v>0</v>
      </c>
      <c r="K334" s="96" t="e">
        <f t="shared" si="58"/>
        <v>#DIV/0!</v>
      </c>
      <c r="L334" s="41"/>
    </row>
    <row r="335" spans="1:12" ht="15" hidden="1">
      <c r="A335" s="10" t="s">
        <v>9</v>
      </c>
      <c r="B335" s="90" t="s">
        <v>47</v>
      </c>
      <c r="C335" s="89" t="s">
        <v>52</v>
      </c>
      <c r="D335" s="84" t="s">
        <v>39</v>
      </c>
      <c r="E335" s="84">
        <v>610</v>
      </c>
      <c r="F335" s="84">
        <v>2</v>
      </c>
      <c r="G335" s="97">
        <v>32867.3</v>
      </c>
      <c r="H335" s="97">
        <v>24825.95562</v>
      </c>
      <c r="I335" s="97"/>
      <c r="J335" s="97"/>
      <c r="K335" s="96" t="e">
        <f t="shared" si="58"/>
        <v>#DIV/0!</v>
      </c>
      <c r="L335" s="37"/>
    </row>
    <row r="336" spans="1:11" ht="82.5" customHeight="1">
      <c r="A336" s="73" t="s">
        <v>417</v>
      </c>
      <c r="B336" s="90" t="s">
        <v>47</v>
      </c>
      <c r="C336" s="90" t="s">
        <v>52</v>
      </c>
      <c r="D336" s="80" t="s">
        <v>445</v>
      </c>
      <c r="E336" s="84">
        <v>600</v>
      </c>
      <c r="F336" s="82"/>
      <c r="G336" s="97">
        <f aca="true" t="shared" si="67" ref="G336:J337">G337</f>
        <v>14279.9</v>
      </c>
      <c r="H336" s="97">
        <f t="shared" si="67"/>
        <v>15511.59955</v>
      </c>
      <c r="I336" s="97">
        <f t="shared" si="67"/>
        <v>10</v>
      </c>
      <c r="J336" s="97">
        <f t="shared" si="67"/>
        <v>9.1</v>
      </c>
      <c r="K336" s="96">
        <f t="shared" si="58"/>
        <v>90.99999999999999</v>
      </c>
    </row>
    <row r="337" spans="1:11" ht="15">
      <c r="A337" s="8" t="s">
        <v>51</v>
      </c>
      <c r="B337" s="90" t="s">
        <v>47</v>
      </c>
      <c r="C337" s="89" t="s">
        <v>52</v>
      </c>
      <c r="D337" s="80" t="s">
        <v>445</v>
      </c>
      <c r="E337" s="84">
        <v>610</v>
      </c>
      <c r="F337" s="82"/>
      <c r="G337" s="97">
        <f t="shared" si="67"/>
        <v>14279.9</v>
      </c>
      <c r="H337" s="97">
        <f t="shared" si="67"/>
        <v>15511.59955</v>
      </c>
      <c r="I337" s="97">
        <f t="shared" si="67"/>
        <v>10</v>
      </c>
      <c r="J337" s="97">
        <f t="shared" si="67"/>
        <v>9.1</v>
      </c>
      <c r="K337" s="96">
        <f t="shared" si="58"/>
        <v>90.99999999999999</v>
      </c>
    </row>
    <row r="338" spans="1:11" ht="15">
      <c r="A338" s="10" t="s">
        <v>8</v>
      </c>
      <c r="B338" s="90" t="s">
        <v>47</v>
      </c>
      <c r="C338" s="90" t="s">
        <v>52</v>
      </c>
      <c r="D338" s="80" t="s">
        <v>445</v>
      </c>
      <c r="E338" s="84">
        <v>610</v>
      </c>
      <c r="F338" s="84">
        <v>1</v>
      </c>
      <c r="G338" s="97">
        <v>14279.9</v>
      </c>
      <c r="H338" s="97">
        <v>15511.59955</v>
      </c>
      <c r="I338" s="97">
        <v>10</v>
      </c>
      <c r="J338" s="97">
        <v>9.1</v>
      </c>
      <c r="K338" s="96">
        <f t="shared" si="58"/>
        <v>90.99999999999999</v>
      </c>
    </row>
    <row r="339" spans="1:11" ht="105">
      <c r="A339" s="73" t="s">
        <v>429</v>
      </c>
      <c r="B339" s="90" t="s">
        <v>47</v>
      </c>
      <c r="C339" s="90" t="s">
        <v>52</v>
      </c>
      <c r="D339" s="80" t="s">
        <v>433</v>
      </c>
      <c r="E339" s="84">
        <v>600</v>
      </c>
      <c r="F339" s="82"/>
      <c r="G339" s="97">
        <f aca="true" t="shared" si="68" ref="G339:J340">G340</f>
        <v>14279.9</v>
      </c>
      <c r="H339" s="97">
        <f t="shared" si="68"/>
        <v>15511.59955</v>
      </c>
      <c r="I339" s="97">
        <f t="shared" si="68"/>
        <v>1165</v>
      </c>
      <c r="J339" s="97">
        <f t="shared" si="68"/>
        <v>1164.96266</v>
      </c>
      <c r="K339" s="96">
        <f t="shared" si="58"/>
        <v>99.9967948497854</v>
      </c>
    </row>
    <row r="340" spans="1:11" ht="15">
      <c r="A340" s="8" t="s">
        <v>51</v>
      </c>
      <c r="B340" s="90" t="s">
        <v>47</v>
      </c>
      <c r="C340" s="89" t="s">
        <v>52</v>
      </c>
      <c r="D340" s="80" t="s">
        <v>433</v>
      </c>
      <c r="E340" s="84">
        <v>610</v>
      </c>
      <c r="F340" s="82"/>
      <c r="G340" s="97">
        <f t="shared" si="68"/>
        <v>14279.9</v>
      </c>
      <c r="H340" s="97">
        <f t="shared" si="68"/>
        <v>15511.59955</v>
      </c>
      <c r="I340" s="97">
        <f t="shared" si="68"/>
        <v>1165</v>
      </c>
      <c r="J340" s="97">
        <f t="shared" si="68"/>
        <v>1164.96266</v>
      </c>
      <c r="K340" s="96">
        <f t="shared" si="58"/>
        <v>99.9967948497854</v>
      </c>
    </row>
    <row r="341" spans="1:11" ht="15">
      <c r="A341" s="10" t="s">
        <v>8</v>
      </c>
      <c r="B341" s="90" t="s">
        <v>47</v>
      </c>
      <c r="C341" s="90" t="s">
        <v>52</v>
      </c>
      <c r="D341" s="80" t="s">
        <v>433</v>
      </c>
      <c r="E341" s="84">
        <v>610</v>
      </c>
      <c r="F341" s="84">
        <v>1</v>
      </c>
      <c r="G341" s="97">
        <v>14279.9</v>
      </c>
      <c r="H341" s="97">
        <v>15511.59955</v>
      </c>
      <c r="I341" s="97">
        <v>1165</v>
      </c>
      <c r="J341" s="97">
        <v>1164.96266</v>
      </c>
      <c r="K341" s="96">
        <f t="shared" si="58"/>
        <v>99.9967948497854</v>
      </c>
    </row>
    <row r="342" spans="1:11" ht="123" customHeight="1" hidden="1">
      <c r="A342" s="73" t="s">
        <v>419</v>
      </c>
      <c r="B342" s="90" t="s">
        <v>47</v>
      </c>
      <c r="C342" s="89" t="s">
        <v>52</v>
      </c>
      <c r="D342" s="80" t="s">
        <v>434</v>
      </c>
      <c r="E342" s="84">
        <v>600</v>
      </c>
      <c r="F342" s="82"/>
      <c r="G342" s="97">
        <f aca="true" t="shared" si="69" ref="G342:J343">G343</f>
        <v>14279.9</v>
      </c>
      <c r="H342" s="97">
        <f t="shared" si="69"/>
        <v>15511.59955</v>
      </c>
      <c r="I342" s="97">
        <f t="shared" si="69"/>
        <v>0</v>
      </c>
      <c r="J342" s="97">
        <f t="shared" si="69"/>
        <v>0</v>
      </c>
      <c r="K342" s="96" t="e">
        <f t="shared" si="58"/>
        <v>#DIV/0!</v>
      </c>
    </row>
    <row r="343" spans="1:11" ht="15" hidden="1">
      <c r="A343" s="8" t="s">
        <v>51</v>
      </c>
      <c r="B343" s="90" t="s">
        <v>47</v>
      </c>
      <c r="C343" s="90" t="s">
        <v>52</v>
      </c>
      <c r="D343" s="80" t="s">
        <v>434</v>
      </c>
      <c r="E343" s="84">
        <v>610</v>
      </c>
      <c r="F343" s="82"/>
      <c r="G343" s="97">
        <f t="shared" si="69"/>
        <v>14279.9</v>
      </c>
      <c r="H343" s="97">
        <f t="shared" si="69"/>
        <v>15511.59955</v>
      </c>
      <c r="I343" s="97">
        <f t="shared" si="69"/>
        <v>0</v>
      </c>
      <c r="J343" s="97">
        <f t="shared" si="69"/>
        <v>0</v>
      </c>
      <c r="K343" s="96" t="e">
        <f t="shared" si="58"/>
        <v>#DIV/0!</v>
      </c>
    </row>
    <row r="344" spans="1:11" ht="15" hidden="1">
      <c r="A344" s="10" t="s">
        <v>8</v>
      </c>
      <c r="B344" s="90" t="s">
        <v>47</v>
      </c>
      <c r="C344" s="89" t="s">
        <v>52</v>
      </c>
      <c r="D344" s="80" t="s">
        <v>434</v>
      </c>
      <c r="E344" s="84">
        <v>610</v>
      </c>
      <c r="F344" s="84">
        <v>1</v>
      </c>
      <c r="G344" s="97">
        <v>14279.9</v>
      </c>
      <c r="H344" s="97">
        <v>15511.59955</v>
      </c>
      <c r="I344" s="97"/>
      <c r="J344" s="97"/>
      <c r="K344" s="96" t="e">
        <f aca="true" t="shared" si="70" ref="K344:K420">J344/I344*100</f>
        <v>#DIV/0!</v>
      </c>
    </row>
    <row r="345" spans="1:11" ht="90">
      <c r="A345" s="73" t="s">
        <v>421</v>
      </c>
      <c r="B345" s="90" t="s">
        <v>47</v>
      </c>
      <c r="C345" s="90" t="s">
        <v>52</v>
      </c>
      <c r="D345" s="80" t="s">
        <v>435</v>
      </c>
      <c r="E345" s="84"/>
      <c r="F345" s="84"/>
      <c r="G345" s="97"/>
      <c r="H345" s="97"/>
      <c r="I345" s="97">
        <f>I346</f>
        <v>555</v>
      </c>
      <c r="J345" s="97">
        <f>J346</f>
        <v>553.58817</v>
      </c>
      <c r="K345" s="96">
        <f t="shared" si="70"/>
        <v>99.74561621621622</v>
      </c>
    </row>
    <row r="346" spans="1:11" ht="15">
      <c r="A346" s="8" t="s">
        <v>51</v>
      </c>
      <c r="B346" s="90" t="s">
        <v>47</v>
      </c>
      <c r="C346" s="89" t="s">
        <v>52</v>
      </c>
      <c r="D346" s="80" t="s">
        <v>435</v>
      </c>
      <c r="E346" s="84">
        <v>610</v>
      </c>
      <c r="F346" s="82"/>
      <c r="G346" s="97">
        <f>G347</f>
        <v>14279.9</v>
      </c>
      <c r="H346" s="97">
        <f>H347</f>
        <v>15511.59955</v>
      </c>
      <c r="I346" s="97">
        <f>I347</f>
        <v>555</v>
      </c>
      <c r="J346" s="97">
        <f>J347</f>
        <v>553.58817</v>
      </c>
      <c r="K346" s="96">
        <f t="shared" si="70"/>
        <v>99.74561621621622</v>
      </c>
    </row>
    <row r="347" spans="1:11" ht="15">
      <c r="A347" s="10" t="s">
        <v>8</v>
      </c>
      <c r="B347" s="90" t="s">
        <v>47</v>
      </c>
      <c r="C347" s="90" t="s">
        <v>52</v>
      </c>
      <c r="D347" s="80" t="s">
        <v>435</v>
      </c>
      <c r="E347" s="84">
        <v>610</v>
      </c>
      <c r="F347" s="84">
        <v>1</v>
      </c>
      <c r="G347" s="97">
        <v>14279.9</v>
      </c>
      <c r="H347" s="97">
        <v>15511.59955</v>
      </c>
      <c r="I347" s="97">
        <v>555</v>
      </c>
      <c r="J347" s="97">
        <v>553.58817</v>
      </c>
      <c r="K347" s="96">
        <f t="shared" si="70"/>
        <v>99.74561621621622</v>
      </c>
    </row>
    <row r="348" spans="1:11" ht="75">
      <c r="A348" s="75" t="s">
        <v>424</v>
      </c>
      <c r="B348" s="90" t="s">
        <v>47</v>
      </c>
      <c r="C348" s="89" t="s">
        <v>52</v>
      </c>
      <c r="D348" s="80" t="s">
        <v>436</v>
      </c>
      <c r="E348" s="84"/>
      <c r="F348" s="84"/>
      <c r="G348" s="97"/>
      <c r="H348" s="97"/>
      <c r="I348" s="97">
        <f>I349</f>
        <v>4215</v>
      </c>
      <c r="J348" s="97">
        <f>J349</f>
        <v>4210.94511</v>
      </c>
      <c r="K348" s="96">
        <f t="shared" si="70"/>
        <v>99.90379857651244</v>
      </c>
    </row>
    <row r="349" spans="1:11" ht="15">
      <c r="A349" s="8" t="s">
        <v>51</v>
      </c>
      <c r="B349" s="90" t="s">
        <v>47</v>
      </c>
      <c r="C349" s="90" t="s">
        <v>52</v>
      </c>
      <c r="D349" s="80" t="s">
        <v>436</v>
      </c>
      <c r="E349" s="84">
        <v>610</v>
      </c>
      <c r="F349" s="82"/>
      <c r="G349" s="97">
        <f>G350</f>
        <v>14279.9</v>
      </c>
      <c r="H349" s="97">
        <f>H350</f>
        <v>15511.59955</v>
      </c>
      <c r="I349" s="97">
        <f>I350</f>
        <v>4215</v>
      </c>
      <c r="J349" s="97">
        <f>J350</f>
        <v>4210.94511</v>
      </c>
      <c r="K349" s="96">
        <f t="shared" si="70"/>
        <v>99.90379857651244</v>
      </c>
    </row>
    <row r="350" spans="1:11" ht="15">
      <c r="A350" s="10" t="s">
        <v>8</v>
      </c>
      <c r="B350" s="90" t="s">
        <v>47</v>
      </c>
      <c r="C350" s="89" t="s">
        <v>52</v>
      </c>
      <c r="D350" s="80" t="s">
        <v>436</v>
      </c>
      <c r="E350" s="84">
        <v>610</v>
      </c>
      <c r="F350" s="84">
        <v>1</v>
      </c>
      <c r="G350" s="97">
        <v>14279.9</v>
      </c>
      <c r="H350" s="97">
        <v>15511.59955</v>
      </c>
      <c r="I350" s="97">
        <v>4215</v>
      </c>
      <c r="J350" s="97">
        <v>4210.94511</v>
      </c>
      <c r="K350" s="96">
        <f t="shared" si="70"/>
        <v>99.90379857651244</v>
      </c>
    </row>
    <row r="351" spans="1:11" ht="75">
      <c r="A351" s="73" t="s">
        <v>425</v>
      </c>
      <c r="B351" s="90" t="s">
        <v>47</v>
      </c>
      <c r="C351" s="90" t="s">
        <v>52</v>
      </c>
      <c r="D351" s="80" t="s">
        <v>437</v>
      </c>
      <c r="E351" s="84"/>
      <c r="F351" s="84"/>
      <c r="G351" s="97"/>
      <c r="H351" s="97"/>
      <c r="I351" s="97">
        <f>I352</f>
        <v>36081</v>
      </c>
      <c r="J351" s="97">
        <f>J352</f>
        <v>36080.59829</v>
      </c>
      <c r="K351" s="96">
        <f t="shared" si="70"/>
        <v>99.99888664394004</v>
      </c>
    </row>
    <row r="352" spans="1:11" ht="15">
      <c r="A352" s="8" t="s">
        <v>51</v>
      </c>
      <c r="B352" s="90" t="s">
        <v>47</v>
      </c>
      <c r="C352" s="89" t="s">
        <v>52</v>
      </c>
      <c r="D352" s="80" t="s">
        <v>437</v>
      </c>
      <c r="E352" s="84">
        <v>610</v>
      </c>
      <c r="F352" s="82"/>
      <c r="G352" s="97">
        <f>G353</f>
        <v>14279.9</v>
      </c>
      <c r="H352" s="97">
        <f>H353</f>
        <v>15511.59955</v>
      </c>
      <c r="I352" s="97">
        <f>I353</f>
        <v>36081</v>
      </c>
      <c r="J352" s="97">
        <f>J353</f>
        <v>36080.59829</v>
      </c>
      <c r="K352" s="96">
        <f t="shared" si="70"/>
        <v>99.99888664394004</v>
      </c>
    </row>
    <row r="353" spans="1:11" ht="15">
      <c r="A353" s="10" t="s">
        <v>8</v>
      </c>
      <c r="B353" s="90" t="s">
        <v>47</v>
      </c>
      <c r="C353" s="90" t="s">
        <v>52</v>
      </c>
      <c r="D353" s="80" t="s">
        <v>437</v>
      </c>
      <c r="E353" s="84">
        <v>610</v>
      </c>
      <c r="F353" s="84">
        <v>1</v>
      </c>
      <c r="G353" s="97">
        <v>14279.9</v>
      </c>
      <c r="H353" s="97">
        <v>15511.59955</v>
      </c>
      <c r="I353" s="97">
        <v>36081</v>
      </c>
      <c r="J353" s="97">
        <v>36080.59829</v>
      </c>
      <c r="K353" s="96">
        <f t="shared" si="70"/>
        <v>99.99888664394004</v>
      </c>
    </row>
    <row r="354" spans="1:11" ht="180">
      <c r="A354" s="61" t="s">
        <v>392</v>
      </c>
      <c r="B354" s="90" t="s">
        <v>47</v>
      </c>
      <c r="C354" s="89" t="s">
        <v>52</v>
      </c>
      <c r="D354" s="80" t="s">
        <v>427</v>
      </c>
      <c r="E354" s="84"/>
      <c r="F354" s="84"/>
      <c r="G354" s="97"/>
      <c r="H354" s="97"/>
      <c r="I354" s="97">
        <f>I355</f>
        <v>86321.004</v>
      </c>
      <c r="J354" s="97">
        <f>J355</f>
        <v>86321.004</v>
      </c>
      <c r="K354" s="96">
        <f t="shared" si="70"/>
        <v>100</v>
      </c>
    </row>
    <row r="355" spans="1:11" ht="15">
      <c r="A355" s="8" t="s">
        <v>51</v>
      </c>
      <c r="B355" s="90" t="s">
        <v>47</v>
      </c>
      <c r="C355" s="90" t="s">
        <v>52</v>
      </c>
      <c r="D355" s="80" t="s">
        <v>427</v>
      </c>
      <c r="E355" s="84">
        <v>610</v>
      </c>
      <c r="F355" s="82"/>
      <c r="G355" s="97">
        <f>G356</f>
        <v>14279.9</v>
      </c>
      <c r="H355" s="97">
        <f>H356</f>
        <v>15511.59955</v>
      </c>
      <c r="I355" s="97">
        <f>I356</f>
        <v>86321.004</v>
      </c>
      <c r="J355" s="97">
        <f>J356</f>
        <v>86321.004</v>
      </c>
      <c r="K355" s="96">
        <f t="shared" si="70"/>
        <v>100</v>
      </c>
    </row>
    <row r="356" spans="1:11" ht="15">
      <c r="A356" s="10" t="s">
        <v>9</v>
      </c>
      <c r="B356" s="90" t="s">
        <v>47</v>
      </c>
      <c r="C356" s="89" t="s">
        <v>52</v>
      </c>
      <c r="D356" s="80" t="s">
        <v>427</v>
      </c>
      <c r="E356" s="84">
        <v>610</v>
      </c>
      <c r="F356" s="84">
        <v>2</v>
      </c>
      <c r="G356" s="97">
        <v>14279.9</v>
      </c>
      <c r="H356" s="97">
        <v>15511.59955</v>
      </c>
      <c r="I356" s="97">
        <v>86321.004</v>
      </c>
      <c r="J356" s="97">
        <v>86321.004</v>
      </c>
      <c r="K356" s="96">
        <f t="shared" si="70"/>
        <v>100</v>
      </c>
    </row>
    <row r="357" spans="1:11" ht="105">
      <c r="A357" s="61" t="s">
        <v>397</v>
      </c>
      <c r="B357" s="90" t="s">
        <v>47</v>
      </c>
      <c r="C357" s="89" t="s">
        <v>52</v>
      </c>
      <c r="D357" s="80" t="s">
        <v>430</v>
      </c>
      <c r="E357" s="84"/>
      <c r="F357" s="84"/>
      <c r="G357" s="97"/>
      <c r="H357" s="97"/>
      <c r="I357" s="97">
        <f>I358</f>
        <v>4314.6</v>
      </c>
      <c r="J357" s="97">
        <f>J358</f>
        <v>4314.52</v>
      </c>
      <c r="K357" s="96">
        <f t="shared" si="70"/>
        <v>99.99814583043619</v>
      </c>
    </row>
    <row r="358" spans="1:11" ht="15">
      <c r="A358" s="8" t="s">
        <v>51</v>
      </c>
      <c r="B358" s="90" t="s">
        <v>47</v>
      </c>
      <c r="C358" s="89" t="s">
        <v>52</v>
      </c>
      <c r="D358" s="80" t="s">
        <v>430</v>
      </c>
      <c r="E358" s="84">
        <v>610</v>
      </c>
      <c r="F358" s="82"/>
      <c r="G358" s="97">
        <f>G359</f>
        <v>14279.9</v>
      </c>
      <c r="H358" s="97">
        <f>H359</f>
        <v>15511.59955</v>
      </c>
      <c r="I358" s="97">
        <f>I359</f>
        <v>4314.6</v>
      </c>
      <c r="J358" s="97">
        <f>J359</f>
        <v>4314.52</v>
      </c>
      <c r="K358" s="96">
        <f t="shared" si="70"/>
        <v>99.99814583043619</v>
      </c>
    </row>
    <row r="359" spans="1:11" ht="15">
      <c r="A359" s="10" t="s">
        <v>9</v>
      </c>
      <c r="B359" s="90" t="s">
        <v>47</v>
      </c>
      <c r="C359" s="89" t="s">
        <v>52</v>
      </c>
      <c r="D359" s="80" t="s">
        <v>430</v>
      </c>
      <c r="E359" s="84">
        <v>610</v>
      </c>
      <c r="F359" s="84">
        <v>2</v>
      </c>
      <c r="G359" s="97">
        <v>14279.9</v>
      </c>
      <c r="H359" s="97">
        <v>15511.59955</v>
      </c>
      <c r="I359" s="97">
        <v>4314.6</v>
      </c>
      <c r="J359" s="97">
        <v>4314.52</v>
      </c>
      <c r="K359" s="96">
        <f t="shared" si="70"/>
        <v>99.99814583043619</v>
      </c>
    </row>
    <row r="360" spans="1:11" ht="75">
      <c r="A360" s="61" t="s">
        <v>431</v>
      </c>
      <c r="B360" s="90" t="s">
        <v>47</v>
      </c>
      <c r="C360" s="89" t="s">
        <v>52</v>
      </c>
      <c r="D360" s="80" t="s">
        <v>432</v>
      </c>
      <c r="E360" s="84"/>
      <c r="F360" s="84"/>
      <c r="G360" s="97"/>
      <c r="H360" s="97"/>
      <c r="I360" s="97">
        <f>I361</f>
        <v>2361.47653</v>
      </c>
      <c r="J360" s="97">
        <f>J361</f>
        <v>2360.79451</v>
      </c>
      <c r="K360" s="96">
        <f t="shared" si="70"/>
        <v>99.97111891685836</v>
      </c>
    </row>
    <row r="361" spans="1:11" ht="15">
      <c r="A361" s="8" t="s">
        <v>51</v>
      </c>
      <c r="B361" s="90" t="s">
        <v>47</v>
      </c>
      <c r="C361" s="89" t="s">
        <v>52</v>
      </c>
      <c r="D361" s="80" t="s">
        <v>432</v>
      </c>
      <c r="E361" s="84">
        <v>610</v>
      </c>
      <c r="F361" s="82"/>
      <c r="G361" s="97">
        <f>G362</f>
        <v>14279.9</v>
      </c>
      <c r="H361" s="97">
        <f>H362</f>
        <v>15511.59955</v>
      </c>
      <c r="I361" s="97">
        <f>I362</f>
        <v>2361.47653</v>
      </c>
      <c r="J361" s="97">
        <f>J362</f>
        <v>2360.79451</v>
      </c>
      <c r="K361" s="96">
        <f t="shared" si="70"/>
        <v>99.97111891685836</v>
      </c>
    </row>
    <row r="362" spans="1:11" ht="15">
      <c r="A362" s="10" t="s">
        <v>9</v>
      </c>
      <c r="B362" s="90" t="s">
        <v>47</v>
      </c>
      <c r="C362" s="89" t="s">
        <v>52</v>
      </c>
      <c r="D362" s="80" t="s">
        <v>432</v>
      </c>
      <c r="E362" s="84">
        <v>610</v>
      </c>
      <c r="F362" s="84">
        <v>2</v>
      </c>
      <c r="G362" s="97">
        <v>14279.9</v>
      </c>
      <c r="H362" s="97">
        <v>15511.59955</v>
      </c>
      <c r="I362" s="97">
        <v>2361.47653</v>
      </c>
      <c r="J362" s="97">
        <v>2360.79451</v>
      </c>
      <c r="K362" s="96">
        <f t="shared" si="70"/>
        <v>99.97111891685836</v>
      </c>
    </row>
    <row r="363" spans="1:11" ht="120">
      <c r="A363" s="76" t="s">
        <v>415</v>
      </c>
      <c r="B363" s="90" t="s">
        <v>47</v>
      </c>
      <c r="C363" s="89" t="s">
        <v>52</v>
      </c>
      <c r="D363" s="80" t="s">
        <v>438</v>
      </c>
      <c r="E363" s="84">
        <v>600</v>
      </c>
      <c r="F363" s="82"/>
      <c r="G363" s="97">
        <f aca="true" t="shared" si="71" ref="G363:J364">G364</f>
        <v>14279.9</v>
      </c>
      <c r="H363" s="97">
        <f t="shared" si="71"/>
        <v>15511.59955</v>
      </c>
      <c r="I363" s="97">
        <f t="shared" si="71"/>
        <v>5</v>
      </c>
      <c r="J363" s="97">
        <f t="shared" si="71"/>
        <v>0</v>
      </c>
      <c r="K363" s="96">
        <f t="shared" si="70"/>
        <v>0</v>
      </c>
    </row>
    <row r="364" spans="1:11" ht="15">
      <c r="A364" s="8" t="s">
        <v>51</v>
      </c>
      <c r="B364" s="90" t="s">
        <v>47</v>
      </c>
      <c r="C364" s="90" t="s">
        <v>52</v>
      </c>
      <c r="D364" s="80" t="s">
        <v>438</v>
      </c>
      <c r="E364" s="84">
        <v>610</v>
      </c>
      <c r="F364" s="82"/>
      <c r="G364" s="97">
        <f t="shared" si="71"/>
        <v>14279.9</v>
      </c>
      <c r="H364" s="97">
        <f t="shared" si="71"/>
        <v>15511.59955</v>
      </c>
      <c r="I364" s="97">
        <f t="shared" si="71"/>
        <v>5</v>
      </c>
      <c r="J364" s="97">
        <f t="shared" si="71"/>
        <v>0</v>
      </c>
      <c r="K364" s="96">
        <f t="shared" si="70"/>
        <v>0</v>
      </c>
    </row>
    <row r="365" spans="1:11" ht="15">
      <c r="A365" s="10" t="s">
        <v>8</v>
      </c>
      <c r="B365" s="90" t="s">
        <v>47</v>
      </c>
      <c r="C365" s="89" t="s">
        <v>52</v>
      </c>
      <c r="D365" s="80" t="s">
        <v>438</v>
      </c>
      <c r="E365" s="84">
        <v>610</v>
      </c>
      <c r="F365" s="84">
        <v>1</v>
      </c>
      <c r="G365" s="97">
        <v>14279.9</v>
      </c>
      <c r="H365" s="97">
        <v>15511.59955</v>
      </c>
      <c r="I365" s="97">
        <v>5</v>
      </c>
      <c r="J365" s="97"/>
      <c r="K365" s="96">
        <f t="shared" si="70"/>
        <v>0</v>
      </c>
    </row>
    <row r="366" spans="1:12" ht="60" hidden="1">
      <c r="A366" s="42" t="s">
        <v>229</v>
      </c>
      <c r="B366" s="90" t="s">
        <v>47</v>
      </c>
      <c r="C366" s="90" t="s">
        <v>52</v>
      </c>
      <c r="D366" s="84" t="s">
        <v>39</v>
      </c>
      <c r="E366" s="84"/>
      <c r="F366" s="84"/>
      <c r="G366" s="97"/>
      <c r="H366" s="97"/>
      <c r="I366" s="97">
        <f aca="true" t="shared" si="72" ref="I366:J368">I367</f>
        <v>0</v>
      </c>
      <c r="J366" s="97">
        <f t="shared" si="72"/>
        <v>0</v>
      </c>
      <c r="K366" s="96" t="e">
        <f t="shared" si="70"/>
        <v>#DIV/0!</v>
      </c>
      <c r="L366" s="41"/>
    </row>
    <row r="367" spans="1:12" ht="30" hidden="1">
      <c r="A367" s="8" t="s">
        <v>50</v>
      </c>
      <c r="B367" s="90" t="s">
        <v>47</v>
      </c>
      <c r="C367" s="89" t="s">
        <v>52</v>
      </c>
      <c r="D367" s="84" t="s">
        <v>39</v>
      </c>
      <c r="E367" s="84">
        <v>600</v>
      </c>
      <c r="F367" s="82"/>
      <c r="G367" s="97">
        <f>G368</f>
        <v>32867.3</v>
      </c>
      <c r="H367" s="97">
        <f>H368</f>
        <v>24825.95562</v>
      </c>
      <c r="I367" s="97">
        <f t="shared" si="72"/>
        <v>0</v>
      </c>
      <c r="J367" s="97">
        <f t="shared" si="72"/>
        <v>0</v>
      </c>
      <c r="K367" s="96" t="e">
        <f t="shared" si="70"/>
        <v>#DIV/0!</v>
      </c>
      <c r="L367" s="41"/>
    </row>
    <row r="368" spans="1:12" ht="15" hidden="1">
      <c r="A368" s="8" t="s">
        <v>51</v>
      </c>
      <c r="B368" s="90" t="s">
        <v>47</v>
      </c>
      <c r="C368" s="90" t="s">
        <v>52</v>
      </c>
      <c r="D368" s="84" t="s">
        <v>39</v>
      </c>
      <c r="E368" s="84">
        <v>610</v>
      </c>
      <c r="F368" s="82"/>
      <c r="G368" s="97">
        <f>G369</f>
        <v>32867.3</v>
      </c>
      <c r="H368" s="97">
        <f>H369</f>
        <v>24825.95562</v>
      </c>
      <c r="I368" s="97">
        <f t="shared" si="72"/>
        <v>0</v>
      </c>
      <c r="J368" s="97">
        <f t="shared" si="72"/>
        <v>0</v>
      </c>
      <c r="K368" s="96" t="e">
        <f t="shared" si="70"/>
        <v>#DIV/0!</v>
      </c>
      <c r="L368" s="41"/>
    </row>
    <row r="369" spans="1:12" ht="15" hidden="1">
      <c r="A369" s="10" t="s">
        <v>9</v>
      </c>
      <c r="B369" s="90" t="s">
        <v>47</v>
      </c>
      <c r="C369" s="89" t="s">
        <v>52</v>
      </c>
      <c r="D369" s="84" t="s">
        <v>39</v>
      </c>
      <c r="E369" s="84">
        <v>610</v>
      </c>
      <c r="F369" s="84">
        <v>2</v>
      </c>
      <c r="G369" s="97">
        <v>32867.3</v>
      </c>
      <c r="H369" s="97">
        <v>24825.95562</v>
      </c>
      <c r="I369" s="97"/>
      <c r="J369" s="97"/>
      <c r="K369" s="96" t="e">
        <f t="shared" si="70"/>
        <v>#DIV/0!</v>
      </c>
      <c r="L369" s="37"/>
    </row>
    <row r="370" spans="1:11" ht="82.5" customHeight="1">
      <c r="A370" s="136" t="s">
        <v>417</v>
      </c>
      <c r="B370" s="90" t="s">
        <v>47</v>
      </c>
      <c r="C370" s="90" t="s">
        <v>52</v>
      </c>
      <c r="D370" s="80" t="s">
        <v>439</v>
      </c>
      <c r="E370" s="84">
        <v>600</v>
      </c>
      <c r="F370" s="82"/>
      <c r="G370" s="97">
        <f aca="true" t="shared" si="73" ref="G370:J371">G371</f>
        <v>14279.9</v>
      </c>
      <c r="H370" s="97">
        <f t="shared" si="73"/>
        <v>15511.59955</v>
      </c>
      <c r="I370" s="97">
        <f t="shared" si="73"/>
        <v>21</v>
      </c>
      <c r="J370" s="97">
        <f t="shared" si="73"/>
        <v>20.5</v>
      </c>
      <c r="K370" s="96">
        <f t="shared" si="70"/>
        <v>97.61904761904762</v>
      </c>
    </row>
    <row r="371" spans="1:11" ht="15">
      <c r="A371" s="8" t="s">
        <v>51</v>
      </c>
      <c r="B371" s="90" t="s">
        <v>47</v>
      </c>
      <c r="C371" s="89" t="s">
        <v>52</v>
      </c>
      <c r="D371" s="80" t="s">
        <v>439</v>
      </c>
      <c r="E371" s="84">
        <v>610</v>
      </c>
      <c r="F371" s="82"/>
      <c r="G371" s="97">
        <f t="shared" si="73"/>
        <v>14279.9</v>
      </c>
      <c r="H371" s="97">
        <f t="shared" si="73"/>
        <v>15511.59955</v>
      </c>
      <c r="I371" s="97">
        <f t="shared" si="73"/>
        <v>21</v>
      </c>
      <c r="J371" s="97">
        <f t="shared" si="73"/>
        <v>20.5</v>
      </c>
      <c r="K371" s="96">
        <f t="shared" si="70"/>
        <v>97.61904761904762</v>
      </c>
    </row>
    <row r="372" spans="1:11" ht="15">
      <c r="A372" s="10" t="s">
        <v>8</v>
      </c>
      <c r="B372" s="90" t="s">
        <v>47</v>
      </c>
      <c r="C372" s="90" t="s">
        <v>52</v>
      </c>
      <c r="D372" s="80" t="s">
        <v>439</v>
      </c>
      <c r="E372" s="84">
        <v>610</v>
      </c>
      <c r="F372" s="84">
        <v>1</v>
      </c>
      <c r="G372" s="97">
        <v>14279.9</v>
      </c>
      <c r="H372" s="97">
        <v>15511.59955</v>
      </c>
      <c r="I372" s="97">
        <v>21</v>
      </c>
      <c r="J372" s="97">
        <v>20.5</v>
      </c>
      <c r="K372" s="96">
        <f t="shared" si="70"/>
        <v>97.61904761904762</v>
      </c>
    </row>
    <row r="373" spans="1:11" ht="105">
      <c r="A373" s="136" t="s">
        <v>429</v>
      </c>
      <c r="B373" s="90" t="s">
        <v>47</v>
      </c>
      <c r="C373" s="90" t="s">
        <v>52</v>
      </c>
      <c r="D373" s="80" t="s">
        <v>440</v>
      </c>
      <c r="E373" s="84">
        <v>600</v>
      </c>
      <c r="F373" s="82"/>
      <c r="G373" s="97">
        <f aca="true" t="shared" si="74" ref="G373:J374">G374</f>
        <v>14279.9</v>
      </c>
      <c r="H373" s="97">
        <f t="shared" si="74"/>
        <v>15511.59955</v>
      </c>
      <c r="I373" s="97">
        <f t="shared" si="74"/>
        <v>39</v>
      </c>
      <c r="J373" s="97">
        <f t="shared" si="74"/>
        <v>38.6</v>
      </c>
      <c r="K373" s="96">
        <f t="shared" si="70"/>
        <v>98.97435897435898</v>
      </c>
    </row>
    <row r="374" spans="1:11" ht="15">
      <c r="A374" s="8" t="s">
        <v>51</v>
      </c>
      <c r="B374" s="90" t="s">
        <v>47</v>
      </c>
      <c r="C374" s="89" t="s">
        <v>52</v>
      </c>
      <c r="D374" s="80" t="s">
        <v>440</v>
      </c>
      <c r="E374" s="84">
        <v>610</v>
      </c>
      <c r="F374" s="82"/>
      <c r="G374" s="97">
        <f t="shared" si="74"/>
        <v>14279.9</v>
      </c>
      <c r="H374" s="97">
        <f t="shared" si="74"/>
        <v>15511.59955</v>
      </c>
      <c r="I374" s="97">
        <f t="shared" si="74"/>
        <v>39</v>
      </c>
      <c r="J374" s="97">
        <f t="shared" si="74"/>
        <v>38.6</v>
      </c>
      <c r="K374" s="96">
        <f t="shared" si="70"/>
        <v>98.97435897435898</v>
      </c>
    </row>
    <row r="375" spans="1:11" ht="15">
      <c r="A375" s="10" t="s">
        <v>8</v>
      </c>
      <c r="B375" s="90" t="s">
        <v>47</v>
      </c>
      <c r="C375" s="90" t="s">
        <v>52</v>
      </c>
      <c r="D375" s="80" t="s">
        <v>440</v>
      </c>
      <c r="E375" s="84">
        <v>610</v>
      </c>
      <c r="F375" s="84">
        <v>1</v>
      </c>
      <c r="G375" s="97">
        <v>14279.9</v>
      </c>
      <c r="H375" s="97">
        <v>15511.59955</v>
      </c>
      <c r="I375" s="97">
        <v>39</v>
      </c>
      <c r="J375" s="97">
        <v>38.6</v>
      </c>
      <c r="K375" s="96">
        <f t="shared" si="70"/>
        <v>98.97435897435898</v>
      </c>
    </row>
    <row r="376" spans="1:11" ht="123" customHeight="1" hidden="1">
      <c r="A376" s="136" t="s">
        <v>419</v>
      </c>
      <c r="B376" s="90" t="s">
        <v>47</v>
      </c>
      <c r="C376" s="89" t="s">
        <v>52</v>
      </c>
      <c r="D376" s="80" t="s">
        <v>441</v>
      </c>
      <c r="E376" s="84">
        <v>600</v>
      </c>
      <c r="F376" s="82"/>
      <c r="G376" s="97">
        <f aca="true" t="shared" si="75" ref="G376:J377">G377</f>
        <v>14279.9</v>
      </c>
      <c r="H376" s="97">
        <f t="shared" si="75"/>
        <v>15511.59955</v>
      </c>
      <c r="I376" s="97">
        <f t="shared" si="75"/>
        <v>0</v>
      </c>
      <c r="J376" s="97">
        <f t="shared" si="75"/>
        <v>0</v>
      </c>
      <c r="K376" s="96" t="e">
        <f t="shared" si="70"/>
        <v>#DIV/0!</v>
      </c>
    </row>
    <row r="377" spans="1:11" ht="15" hidden="1">
      <c r="A377" s="8" t="s">
        <v>51</v>
      </c>
      <c r="B377" s="90" t="s">
        <v>47</v>
      </c>
      <c r="C377" s="90" t="s">
        <v>52</v>
      </c>
      <c r="D377" s="80" t="s">
        <v>441</v>
      </c>
      <c r="E377" s="84">
        <v>610</v>
      </c>
      <c r="F377" s="82"/>
      <c r="G377" s="97">
        <f t="shared" si="75"/>
        <v>14279.9</v>
      </c>
      <c r="H377" s="97">
        <f t="shared" si="75"/>
        <v>15511.59955</v>
      </c>
      <c r="I377" s="97">
        <f t="shared" si="75"/>
        <v>0</v>
      </c>
      <c r="J377" s="97">
        <f t="shared" si="75"/>
        <v>0</v>
      </c>
      <c r="K377" s="96" t="e">
        <f t="shared" si="70"/>
        <v>#DIV/0!</v>
      </c>
    </row>
    <row r="378" spans="1:11" ht="15" hidden="1">
      <c r="A378" s="10" t="s">
        <v>8</v>
      </c>
      <c r="B378" s="90" t="s">
        <v>47</v>
      </c>
      <c r="C378" s="89" t="s">
        <v>52</v>
      </c>
      <c r="D378" s="80" t="s">
        <v>441</v>
      </c>
      <c r="E378" s="84">
        <v>610</v>
      </c>
      <c r="F378" s="84">
        <v>1</v>
      </c>
      <c r="G378" s="97">
        <v>14279.9</v>
      </c>
      <c r="H378" s="97">
        <v>15511.59955</v>
      </c>
      <c r="I378" s="97"/>
      <c r="J378" s="97"/>
      <c r="K378" s="96" t="e">
        <f t="shared" si="70"/>
        <v>#DIV/0!</v>
      </c>
    </row>
    <row r="379" spans="1:11" ht="90">
      <c r="A379" s="136" t="s">
        <v>421</v>
      </c>
      <c r="B379" s="90" t="s">
        <v>47</v>
      </c>
      <c r="C379" s="90" t="s">
        <v>52</v>
      </c>
      <c r="D379" s="80" t="s">
        <v>442</v>
      </c>
      <c r="E379" s="84"/>
      <c r="F379" s="84"/>
      <c r="G379" s="97"/>
      <c r="H379" s="97"/>
      <c r="I379" s="97">
        <f>I380</f>
        <v>80</v>
      </c>
      <c r="J379" s="97">
        <f>J380</f>
        <v>79.99999</v>
      </c>
      <c r="K379" s="96">
        <f t="shared" si="70"/>
        <v>99.9999875</v>
      </c>
    </row>
    <row r="380" spans="1:11" ht="15">
      <c r="A380" s="8" t="s">
        <v>51</v>
      </c>
      <c r="B380" s="90" t="s">
        <v>47</v>
      </c>
      <c r="C380" s="89" t="s">
        <v>52</v>
      </c>
      <c r="D380" s="80" t="s">
        <v>442</v>
      </c>
      <c r="E380" s="84">
        <v>610</v>
      </c>
      <c r="F380" s="82"/>
      <c r="G380" s="97">
        <f>G381</f>
        <v>14279.9</v>
      </c>
      <c r="H380" s="97">
        <f>H381</f>
        <v>15511.59955</v>
      </c>
      <c r="I380" s="97">
        <f>I381</f>
        <v>80</v>
      </c>
      <c r="J380" s="97">
        <f>J381</f>
        <v>79.99999</v>
      </c>
      <c r="K380" s="96">
        <f t="shared" si="70"/>
        <v>99.9999875</v>
      </c>
    </row>
    <row r="381" spans="1:11" ht="15">
      <c r="A381" s="10" t="s">
        <v>8</v>
      </c>
      <c r="B381" s="90" t="s">
        <v>47</v>
      </c>
      <c r="C381" s="90" t="s">
        <v>52</v>
      </c>
      <c r="D381" s="80" t="s">
        <v>442</v>
      </c>
      <c r="E381" s="84">
        <v>610</v>
      </c>
      <c r="F381" s="84">
        <v>1</v>
      </c>
      <c r="G381" s="97">
        <v>14279.9</v>
      </c>
      <c r="H381" s="97">
        <v>15511.59955</v>
      </c>
      <c r="I381" s="97">
        <v>80</v>
      </c>
      <c r="J381" s="97">
        <v>79.99999</v>
      </c>
      <c r="K381" s="96">
        <f t="shared" si="70"/>
        <v>99.9999875</v>
      </c>
    </row>
    <row r="382" spans="1:11" ht="75" hidden="1">
      <c r="A382" s="136" t="s">
        <v>424</v>
      </c>
      <c r="B382" s="90" t="s">
        <v>47</v>
      </c>
      <c r="C382" s="89" t="s">
        <v>52</v>
      </c>
      <c r="D382" s="80" t="s">
        <v>443</v>
      </c>
      <c r="E382" s="84"/>
      <c r="F382" s="84"/>
      <c r="G382" s="97"/>
      <c r="H382" s="97"/>
      <c r="I382" s="97">
        <f>I383</f>
        <v>0</v>
      </c>
      <c r="J382" s="97">
        <f>J383</f>
        <v>0</v>
      </c>
      <c r="K382" s="96" t="e">
        <f t="shared" si="70"/>
        <v>#DIV/0!</v>
      </c>
    </row>
    <row r="383" spans="1:11" ht="15" hidden="1">
      <c r="A383" s="8" t="s">
        <v>51</v>
      </c>
      <c r="B383" s="90" t="s">
        <v>47</v>
      </c>
      <c r="C383" s="90" t="s">
        <v>52</v>
      </c>
      <c r="D383" s="80" t="s">
        <v>443</v>
      </c>
      <c r="E383" s="84">
        <v>610</v>
      </c>
      <c r="F383" s="82"/>
      <c r="G383" s="97">
        <f>G384</f>
        <v>14279.9</v>
      </c>
      <c r="H383" s="97">
        <f>H384</f>
        <v>15511.59955</v>
      </c>
      <c r="I383" s="97">
        <f>I384</f>
        <v>0</v>
      </c>
      <c r="J383" s="97">
        <f>J384</f>
        <v>0</v>
      </c>
      <c r="K383" s="96" t="e">
        <f t="shared" si="70"/>
        <v>#DIV/0!</v>
      </c>
    </row>
    <row r="384" spans="1:11" ht="15" hidden="1">
      <c r="A384" s="10" t="s">
        <v>8</v>
      </c>
      <c r="B384" s="90" t="s">
        <v>47</v>
      </c>
      <c r="C384" s="89" t="s">
        <v>52</v>
      </c>
      <c r="D384" s="80" t="s">
        <v>443</v>
      </c>
      <c r="E384" s="84">
        <v>610</v>
      </c>
      <c r="F384" s="84">
        <v>1</v>
      </c>
      <c r="G384" s="97">
        <v>14279.9</v>
      </c>
      <c r="H384" s="97">
        <v>15511.59955</v>
      </c>
      <c r="I384" s="97"/>
      <c r="J384" s="97"/>
      <c r="K384" s="96" t="e">
        <f t="shared" si="70"/>
        <v>#DIV/0!</v>
      </c>
    </row>
    <row r="385" spans="1:11" ht="75">
      <c r="A385" s="136" t="s">
        <v>425</v>
      </c>
      <c r="B385" s="90" t="s">
        <v>47</v>
      </c>
      <c r="C385" s="90" t="s">
        <v>52</v>
      </c>
      <c r="D385" s="80" t="s">
        <v>444</v>
      </c>
      <c r="E385" s="84"/>
      <c r="F385" s="84"/>
      <c r="G385" s="97"/>
      <c r="H385" s="97"/>
      <c r="I385" s="97">
        <f>I386</f>
        <v>4269</v>
      </c>
      <c r="J385" s="97">
        <f>J386</f>
        <v>4268.61998</v>
      </c>
      <c r="K385" s="96">
        <f t="shared" si="70"/>
        <v>99.99109814944953</v>
      </c>
    </row>
    <row r="386" spans="1:11" ht="15">
      <c r="A386" s="8" t="s">
        <v>51</v>
      </c>
      <c r="B386" s="90" t="s">
        <v>47</v>
      </c>
      <c r="C386" s="89" t="s">
        <v>52</v>
      </c>
      <c r="D386" s="80" t="s">
        <v>444</v>
      </c>
      <c r="E386" s="84">
        <v>610</v>
      </c>
      <c r="F386" s="82"/>
      <c r="G386" s="97">
        <f>G387</f>
        <v>14279.9</v>
      </c>
      <c r="H386" s="97">
        <f>H387</f>
        <v>15511.59955</v>
      </c>
      <c r="I386" s="97">
        <f>I387</f>
        <v>4269</v>
      </c>
      <c r="J386" s="97">
        <f>J387</f>
        <v>4268.61998</v>
      </c>
      <c r="K386" s="96">
        <f t="shared" si="70"/>
        <v>99.99109814944953</v>
      </c>
    </row>
    <row r="387" spans="1:11" ht="15">
      <c r="A387" s="10" t="s">
        <v>8</v>
      </c>
      <c r="B387" s="90" t="s">
        <v>47</v>
      </c>
      <c r="C387" s="90" t="s">
        <v>52</v>
      </c>
      <c r="D387" s="80" t="s">
        <v>444</v>
      </c>
      <c r="E387" s="84">
        <v>610</v>
      </c>
      <c r="F387" s="84">
        <v>1</v>
      </c>
      <c r="G387" s="97">
        <v>14279.9</v>
      </c>
      <c r="H387" s="97">
        <v>15511.59955</v>
      </c>
      <c r="I387" s="97">
        <v>4269</v>
      </c>
      <c r="J387" s="97">
        <v>4268.61998</v>
      </c>
      <c r="K387" s="96">
        <f t="shared" si="70"/>
        <v>99.99109814944953</v>
      </c>
    </row>
    <row r="388" spans="1:15" ht="45">
      <c r="A388" s="196" t="s">
        <v>537</v>
      </c>
      <c r="B388" s="90" t="s">
        <v>47</v>
      </c>
      <c r="C388" s="90" t="s">
        <v>52</v>
      </c>
      <c r="D388" s="80" t="s">
        <v>538</v>
      </c>
      <c r="E388" s="84"/>
      <c r="F388" s="84"/>
      <c r="G388" s="97"/>
      <c r="H388" s="97"/>
      <c r="I388" s="97">
        <f>I389</f>
        <v>58.8</v>
      </c>
      <c r="J388" s="97">
        <f>J389</f>
        <v>58.8</v>
      </c>
      <c r="K388" s="198">
        <f>J388/I388*100</f>
        <v>100</v>
      </c>
      <c r="L388" s="101"/>
      <c r="M388" s="113"/>
      <c r="O388" s="100"/>
    </row>
    <row r="389" spans="1:15" ht="15">
      <c r="A389" s="8" t="s">
        <v>51</v>
      </c>
      <c r="B389" s="90" t="s">
        <v>47</v>
      </c>
      <c r="C389" s="89" t="s">
        <v>52</v>
      </c>
      <c r="D389" s="80" t="s">
        <v>538</v>
      </c>
      <c r="E389" s="84">
        <v>610</v>
      </c>
      <c r="F389" s="82"/>
      <c r="G389" s="97">
        <f>G390</f>
        <v>14279.9</v>
      </c>
      <c r="H389" s="97">
        <f>H390</f>
        <v>15511.59955</v>
      </c>
      <c r="I389" s="97">
        <f>I390</f>
        <v>58.8</v>
      </c>
      <c r="J389" s="97">
        <f>J390</f>
        <v>58.8</v>
      </c>
      <c r="K389" s="198">
        <f>J389/I389*100</f>
        <v>100</v>
      </c>
      <c r="L389" s="101"/>
      <c r="M389" s="113"/>
      <c r="O389" s="100"/>
    </row>
    <row r="390" spans="1:15" ht="15">
      <c r="A390" s="10" t="s">
        <v>8</v>
      </c>
      <c r="B390" s="90" t="s">
        <v>47</v>
      </c>
      <c r="C390" s="90" t="s">
        <v>52</v>
      </c>
      <c r="D390" s="80" t="s">
        <v>538</v>
      </c>
      <c r="E390" s="84">
        <v>610</v>
      </c>
      <c r="F390" s="84">
        <v>1</v>
      </c>
      <c r="G390" s="97">
        <v>14279.9</v>
      </c>
      <c r="H390" s="97">
        <v>15511.59955</v>
      </c>
      <c r="I390" s="97">
        <v>58.8</v>
      </c>
      <c r="J390" s="97">
        <v>58.8</v>
      </c>
      <c r="K390" s="198">
        <f>J390/I390*100</f>
        <v>100</v>
      </c>
      <c r="L390" s="101"/>
      <c r="M390" s="113"/>
      <c r="O390" s="100"/>
    </row>
    <row r="391" spans="1:15" ht="60">
      <c r="A391" s="196" t="s">
        <v>539</v>
      </c>
      <c r="B391" s="90" t="s">
        <v>47</v>
      </c>
      <c r="C391" s="90" t="s">
        <v>52</v>
      </c>
      <c r="D391" s="80" t="s">
        <v>540</v>
      </c>
      <c r="E391" s="84"/>
      <c r="F391" s="84"/>
      <c r="G391" s="97"/>
      <c r="H391" s="97"/>
      <c r="I391" s="97">
        <f>I392</f>
        <v>843.5</v>
      </c>
      <c r="J391" s="97">
        <f>J392</f>
        <v>843.5</v>
      </c>
      <c r="K391" s="197"/>
      <c r="L391" s="101"/>
      <c r="M391" s="100"/>
      <c r="O391" s="100"/>
    </row>
    <row r="392" spans="1:15" ht="15">
      <c r="A392" s="8" t="s">
        <v>51</v>
      </c>
      <c r="B392" s="90" t="s">
        <v>47</v>
      </c>
      <c r="C392" s="89" t="s">
        <v>52</v>
      </c>
      <c r="D392" s="80" t="s">
        <v>540</v>
      </c>
      <c r="E392" s="84">
        <v>610</v>
      </c>
      <c r="F392" s="82"/>
      <c r="G392" s="97">
        <f>G393</f>
        <v>14279.9</v>
      </c>
      <c r="H392" s="97">
        <f>H393</f>
        <v>15511.59955</v>
      </c>
      <c r="I392" s="97">
        <f>I393</f>
        <v>843.5</v>
      </c>
      <c r="J392" s="97">
        <f>J393</f>
        <v>843.5</v>
      </c>
      <c r="K392" s="197">
        <f>J392/I392*100</f>
        <v>100</v>
      </c>
      <c r="L392" s="101"/>
      <c r="M392" s="100"/>
      <c r="O392" s="100"/>
    </row>
    <row r="393" spans="1:15" ht="15">
      <c r="A393" s="10" t="s">
        <v>9</v>
      </c>
      <c r="B393" s="90" t="s">
        <v>47</v>
      </c>
      <c r="C393" s="90" t="s">
        <v>52</v>
      </c>
      <c r="D393" s="80" t="s">
        <v>540</v>
      </c>
      <c r="E393" s="84">
        <v>610</v>
      </c>
      <c r="F393" s="84">
        <v>2</v>
      </c>
      <c r="G393" s="97">
        <v>14279.9</v>
      </c>
      <c r="H393" s="97">
        <v>15511.59955</v>
      </c>
      <c r="I393" s="97">
        <v>843.5</v>
      </c>
      <c r="J393" s="97">
        <v>843.5</v>
      </c>
      <c r="K393" s="197">
        <f>J393/I393*100</f>
        <v>100</v>
      </c>
      <c r="L393" s="101"/>
      <c r="M393" s="100"/>
      <c r="O393" s="100"/>
    </row>
    <row r="394" spans="1:15" ht="60">
      <c r="A394" s="196" t="s">
        <v>539</v>
      </c>
      <c r="B394" s="90" t="s">
        <v>47</v>
      </c>
      <c r="C394" s="90" t="s">
        <v>52</v>
      </c>
      <c r="D394" s="80" t="s">
        <v>541</v>
      </c>
      <c r="E394" s="84"/>
      <c r="F394" s="84"/>
      <c r="G394" s="97"/>
      <c r="H394" s="97"/>
      <c r="I394" s="97">
        <f>I395</f>
        <v>333.3</v>
      </c>
      <c r="J394" s="97">
        <f>J395</f>
        <v>333.3</v>
      </c>
      <c r="K394" s="197">
        <f>J394/I394*100</f>
        <v>100</v>
      </c>
      <c r="L394" s="101"/>
      <c r="M394" s="100"/>
      <c r="O394" s="100"/>
    </row>
    <row r="395" spans="1:15" ht="15">
      <c r="A395" s="8" t="s">
        <v>51</v>
      </c>
      <c r="B395" s="90" t="s">
        <v>47</v>
      </c>
      <c r="C395" s="89" t="s">
        <v>52</v>
      </c>
      <c r="D395" s="80" t="s">
        <v>541</v>
      </c>
      <c r="E395" s="84">
        <v>610</v>
      </c>
      <c r="F395" s="82"/>
      <c r="G395" s="97">
        <f>H397</f>
        <v>0</v>
      </c>
      <c r="H395" s="97">
        <f>I397</f>
        <v>0</v>
      </c>
      <c r="I395" s="97">
        <f>I396</f>
        <v>333.3</v>
      </c>
      <c r="J395" s="97">
        <f>J396</f>
        <v>333.3</v>
      </c>
      <c r="K395" s="197">
        <f>J395/I395*100</f>
        <v>100</v>
      </c>
      <c r="L395" s="101"/>
      <c r="M395" s="100"/>
      <c r="O395" s="100"/>
    </row>
    <row r="396" spans="1:15" ht="15">
      <c r="A396" s="10" t="s">
        <v>9</v>
      </c>
      <c r="B396" s="90" t="s">
        <v>47</v>
      </c>
      <c r="C396" s="90" t="s">
        <v>52</v>
      </c>
      <c r="D396" s="80" t="s">
        <v>541</v>
      </c>
      <c r="E396" s="84">
        <v>610</v>
      </c>
      <c r="F396" s="84">
        <v>2</v>
      </c>
      <c r="G396" s="97">
        <v>14279.9</v>
      </c>
      <c r="H396" s="97">
        <v>15511.59955</v>
      </c>
      <c r="I396" s="97">
        <v>333.3</v>
      </c>
      <c r="J396" s="97">
        <v>333.3</v>
      </c>
      <c r="K396" s="197">
        <f>J396/I396*100</f>
        <v>100</v>
      </c>
      <c r="L396" s="101"/>
      <c r="M396" s="100"/>
      <c r="O396" s="100"/>
    </row>
    <row r="397" spans="1:11" ht="30" hidden="1">
      <c r="A397" s="72" t="s">
        <v>324</v>
      </c>
      <c r="B397" s="90" t="s">
        <v>47</v>
      </c>
      <c r="C397" s="89" t="s">
        <v>52</v>
      </c>
      <c r="D397" s="80" t="s">
        <v>390</v>
      </c>
      <c r="E397" s="83"/>
      <c r="F397" s="83"/>
      <c r="G397" s="157"/>
      <c r="H397" s="157"/>
      <c r="I397" s="97">
        <f aca="true" t="shared" si="76" ref="I397:J399">I398</f>
        <v>0</v>
      </c>
      <c r="J397" s="97">
        <f t="shared" si="76"/>
        <v>0</v>
      </c>
      <c r="K397" s="96" t="e">
        <f t="shared" si="70"/>
        <v>#DIV/0!</v>
      </c>
    </row>
    <row r="398" spans="1:11" ht="90" hidden="1">
      <c r="A398" s="76" t="s">
        <v>393</v>
      </c>
      <c r="B398" s="90" t="s">
        <v>47</v>
      </c>
      <c r="C398" s="89" t="s">
        <v>52</v>
      </c>
      <c r="D398" s="80" t="s">
        <v>396</v>
      </c>
      <c r="E398" s="83"/>
      <c r="F398" s="83"/>
      <c r="G398" s="157"/>
      <c r="H398" s="157"/>
      <c r="I398" s="97">
        <f t="shared" si="76"/>
        <v>0</v>
      </c>
      <c r="J398" s="97">
        <f t="shared" si="76"/>
        <v>0</v>
      </c>
      <c r="K398" s="96" t="e">
        <f t="shared" si="70"/>
        <v>#DIV/0!</v>
      </c>
    </row>
    <row r="399" spans="1:11" ht="15" hidden="1">
      <c r="A399" s="8" t="s">
        <v>51</v>
      </c>
      <c r="B399" s="90" t="s">
        <v>47</v>
      </c>
      <c r="C399" s="89" t="s">
        <v>52</v>
      </c>
      <c r="D399" s="80" t="s">
        <v>396</v>
      </c>
      <c r="E399" s="84">
        <v>610</v>
      </c>
      <c r="F399" s="82"/>
      <c r="G399" s="97">
        <f>G400</f>
        <v>14279.9</v>
      </c>
      <c r="H399" s="97">
        <f>H400</f>
        <v>15511.59955</v>
      </c>
      <c r="I399" s="97">
        <f t="shared" si="76"/>
        <v>0</v>
      </c>
      <c r="J399" s="97">
        <f t="shared" si="76"/>
        <v>0</v>
      </c>
      <c r="K399" s="96" t="e">
        <f t="shared" si="70"/>
        <v>#DIV/0!</v>
      </c>
    </row>
    <row r="400" spans="1:11" ht="15" hidden="1">
      <c r="A400" s="10" t="s">
        <v>8</v>
      </c>
      <c r="B400" s="90" t="s">
        <v>47</v>
      </c>
      <c r="C400" s="89" t="s">
        <v>52</v>
      </c>
      <c r="D400" s="80" t="s">
        <v>396</v>
      </c>
      <c r="E400" s="84">
        <v>610</v>
      </c>
      <c r="F400" s="84">
        <v>1</v>
      </c>
      <c r="G400" s="97">
        <v>14279.9</v>
      </c>
      <c r="H400" s="97">
        <v>15511.59955</v>
      </c>
      <c r="I400" s="97"/>
      <c r="J400" s="97"/>
      <c r="K400" s="96" t="e">
        <f t="shared" si="70"/>
        <v>#DIV/0!</v>
      </c>
    </row>
    <row r="401" spans="1:11" ht="15">
      <c r="A401" s="8" t="s">
        <v>16</v>
      </c>
      <c r="B401" s="90" t="s">
        <v>47</v>
      </c>
      <c r="C401" s="90" t="s">
        <v>52</v>
      </c>
      <c r="D401" s="84" t="s">
        <v>297</v>
      </c>
      <c r="E401" s="82"/>
      <c r="F401" s="82"/>
      <c r="G401" s="97">
        <f aca="true" t="shared" si="77" ref="G401:J404">G402</f>
        <v>3365</v>
      </c>
      <c r="H401" s="97">
        <f t="shared" si="77"/>
        <v>3153.69524</v>
      </c>
      <c r="I401" s="97">
        <f>I402+I406+I410</f>
        <v>5561.65938</v>
      </c>
      <c r="J401" s="97">
        <f>J402+J406+J413</f>
        <v>5561.62164</v>
      </c>
      <c r="K401" s="96">
        <f t="shared" si="70"/>
        <v>99.9993214255419</v>
      </c>
    </row>
    <row r="402" spans="1:11" ht="45">
      <c r="A402" s="8" t="s">
        <v>376</v>
      </c>
      <c r="B402" s="90" t="s">
        <v>47</v>
      </c>
      <c r="C402" s="90" t="s">
        <v>52</v>
      </c>
      <c r="D402" s="84" t="s">
        <v>377</v>
      </c>
      <c r="E402" s="82"/>
      <c r="F402" s="82"/>
      <c r="G402" s="97">
        <f t="shared" si="77"/>
        <v>3365</v>
      </c>
      <c r="H402" s="97">
        <f t="shared" si="77"/>
        <v>3153.69524</v>
      </c>
      <c r="I402" s="97">
        <f t="shared" si="77"/>
        <v>4400.2</v>
      </c>
      <c r="J402" s="97">
        <f t="shared" si="77"/>
        <v>4400.16226</v>
      </c>
      <c r="K402" s="96">
        <f t="shared" si="70"/>
        <v>99.9991423117131</v>
      </c>
    </row>
    <row r="403" spans="1:11" ht="30">
      <c r="A403" s="8" t="s">
        <v>50</v>
      </c>
      <c r="B403" s="90" t="s">
        <v>47</v>
      </c>
      <c r="C403" s="90" t="s">
        <v>52</v>
      </c>
      <c r="D403" s="84" t="s">
        <v>377</v>
      </c>
      <c r="E403" s="84">
        <v>600</v>
      </c>
      <c r="F403" s="82"/>
      <c r="G403" s="97">
        <f t="shared" si="77"/>
        <v>3365</v>
      </c>
      <c r="H403" s="97">
        <f t="shared" si="77"/>
        <v>3153.69524</v>
      </c>
      <c r="I403" s="97">
        <f t="shared" si="77"/>
        <v>4400.2</v>
      </c>
      <c r="J403" s="97">
        <f t="shared" si="77"/>
        <v>4400.16226</v>
      </c>
      <c r="K403" s="96">
        <f t="shared" si="70"/>
        <v>99.9991423117131</v>
      </c>
    </row>
    <row r="404" spans="1:11" ht="15">
      <c r="A404" s="8" t="s">
        <v>51</v>
      </c>
      <c r="B404" s="90" t="s">
        <v>47</v>
      </c>
      <c r="C404" s="90" t="s">
        <v>52</v>
      </c>
      <c r="D404" s="84" t="s">
        <v>377</v>
      </c>
      <c r="E404" s="84">
        <v>610</v>
      </c>
      <c r="F404" s="82"/>
      <c r="G404" s="97">
        <f t="shared" si="77"/>
        <v>3365</v>
      </c>
      <c r="H404" s="97">
        <f t="shared" si="77"/>
        <v>3153.69524</v>
      </c>
      <c r="I404" s="97">
        <f t="shared" si="77"/>
        <v>4400.2</v>
      </c>
      <c r="J404" s="97">
        <f t="shared" si="77"/>
        <v>4400.16226</v>
      </c>
      <c r="K404" s="96">
        <f t="shared" si="70"/>
        <v>99.9991423117131</v>
      </c>
    </row>
    <row r="405" spans="1:11" ht="15">
      <c r="A405" s="10" t="s">
        <v>8</v>
      </c>
      <c r="B405" s="90" t="s">
        <v>47</v>
      </c>
      <c r="C405" s="90" t="s">
        <v>52</v>
      </c>
      <c r="D405" s="84" t="s">
        <v>377</v>
      </c>
      <c r="E405" s="84">
        <v>610</v>
      </c>
      <c r="F405" s="84">
        <v>1</v>
      </c>
      <c r="G405" s="97">
        <v>3365</v>
      </c>
      <c r="H405" s="97">
        <v>3153.69524</v>
      </c>
      <c r="I405" s="97">
        <v>4400.2</v>
      </c>
      <c r="J405" s="97">
        <v>4400.16226</v>
      </c>
      <c r="K405" s="96">
        <f t="shared" si="70"/>
        <v>99.9991423117131</v>
      </c>
    </row>
    <row r="406" spans="1:13" ht="60">
      <c r="A406" s="42" t="s">
        <v>229</v>
      </c>
      <c r="B406" s="90" t="s">
        <v>47</v>
      </c>
      <c r="C406" s="90" t="s">
        <v>52</v>
      </c>
      <c r="D406" s="84" t="s">
        <v>455</v>
      </c>
      <c r="E406" s="84"/>
      <c r="F406" s="84"/>
      <c r="G406" s="97"/>
      <c r="H406" s="97"/>
      <c r="I406" s="97">
        <f aca="true" t="shared" si="78" ref="I406:J408">I407</f>
        <v>1100</v>
      </c>
      <c r="J406" s="97">
        <f t="shared" si="78"/>
        <v>1100</v>
      </c>
      <c r="K406" s="96">
        <f t="shared" si="70"/>
        <v>100</v>
      </c>
      <c r="L406" s="101"/>
      <c r="M406" s="41"/>
    </row>
    <row r="407" spans="1:13" ht="30">
      <c r="A407" s="8" t="s">
        <v>50</v>
      </c>
      <c r="B407" s="90" t="s">
        <v>47</v>
      </c>
      <c r="C407" s="90" t="s">
        <v>52</v>
      </c>
      <c r="D407" s="84" t="s">
        <v>455</v>
      </c>
      <c r="E407" s="84">
        <v>600</v>
      </c>
      <c r="F407" s="82"/>
      <c r="G407" s="97">
        <f>G408</f>
        <v>32867.3</v>
      </c>
      <c r="H407" s="97">
        <f>H408</f>
        <v>24825.95562</v>
      </c>
      <c r="I407" s="97">
        <f t="shared" si="78"/>
        <v>1100</v>
      </c>
      <c r="J407" s="97">
        <f t="shared" si="78"/>
        <v>1100</v>
      </c>
      <c r="K407" s="96">
        <f t="shared" si="70"/>
        <v>100</v>
      </c>
      <c r="L407" s="101"/>
      <c r="M407" s="41"/>
    </row>
    <row r="408" spans="1:13" ht="15">
      <c r="A408" s="8" t="s">
        <v>51</v>
      </c>
      <c r="B408" s="90" t="s">
        <v>47</v>
      </c>
      <c r="C408" s="90" t="s">
        <v>52</v>
      </c>
      <c r="D408" s="84" t="s">
        <v>455</v>
      </c>
      <c r="E408" s="84">
        <v>610</v>
      </c>
      <c r="F408" s="82"/>
      <c r="G408" s="97">
        <f>G409</f>
        <v>32867.3</v>
      </c>
      <c r="H408" s="97">
        <f>H409</f>
        <v>24825.95562</v>
      </c>
      <c r="I408" s="97">
        <f t="shared" si="78"/>
        <v>1100</v>
      </c>
      <c r="J408" s="97">
        <f t="shared" si="78"/>
        <v>1100</v>
      </c>
      <c r="K408" s="96">
        <f t="shared" si="70"/>
        <v>100</v>
      </c>
      <c r="L408" s="101"/>
      <c r="M408" s="41"/>
    </row>
    <row r="409" spans="1:13" ht="15">
      <c r="A409" s="10" t="s">
        <v>9</v>
      </c>
      <c r="B409" s="90" t="s">
        <v>47</v>
      </c>
      <c r="C409" s="90" t="s">
        <v>52</v>
      </c>
      <c r="D409" s="84" t="s">
        <v>455</v>
      </c>
      <c r="E409" s="84">
        <v>610</v>
      </c>
      <c r="F409" s="84">
        <v>2</v>
      </c>
      <c r="G409" s="97">
        <v>32867.3</v>
      </c>
      <c r="H409" s="97">
        <v>24825.95562</v>
      </c>
      <c r="I409" s="97">
        <v>1100</v>
      </c>
      <c r="J409" s="97">
        <v>1100</v>
      </c>
      <c r="K409" s="96">
        <f t="shared" si="70"/>
        <v>100</v>
      </c>
      <c r="L409" s="101"/>
      <c r="M409" s="37"/>
    </row>
    <row r="410" spans="1:13" ht="60">
      <c r="A410" s="159" t="s">
        <v>488</v>
      </c>
      <c r="B410" s="90" t="s">
        <v>47</v>
      </c>
      <c r="C410" s="89" t="s">
        <v>52</v>
      </c>
      <c r="D410" s="84" t="s">
        <v>489</v>
      </c>
      <c r="E410" s="84"/>
      <c r="F410" s="84"/>
      <c r="G410" s="97"/>
      <c r="H410" s="97"/>
      <c r="I410" s="97">
        <f aca="true" t="shared" si="79" ref="I410:J412">I411</f>
        <v>61.45938</v>
      </c>
      <c r="J410" s="97">
        <f t="shared" si="79"/>
        <v>61.45938</v>
      </c>
      <c r="K410" s="96"/>
      <c r="L410" s="101"/>
      <c r="M410" s="37"/>
    </row>
    <row r="411" spans="1:13" ht="30">
      <c r="A411" s="8" t="s">
        <v>50</v>
      </c>
      <c r="B411" s="90" t="s">
        <v>47</v>
      </c>
      <c r="C411" s="89" t="s">
        <v>52</v>
      </c>
      <c r="D411" s="84" t="s">
        <v>489</v>
      </c>
      <c r="E411" s="84">
        <v>600</v>
      </c>
      <c r="F411" s="82"/>
      <c r="G411" s="97">
        <f>G412</f>
        <v>32867.3</v>
      </c>
      <c r="H411" s="97">
        <f>H412</f>
        <v>24825.95562</v>
      </c>
      <c r="I411" s="97">
        <f t="shared" si="79"/>
        <v>61.45938</v>
      </c>
      <c r="J411" s="97">
        <f t="shared" si="79"/>
        <v>61.45938</v>
      </c>
      <c r="K411" s="96">
        <f>J411/I411*100</f>
        <v>100</v>
      </c>
      <c r="L411" s="101"/>
      <c r="M411" s="41"/>
    </row>
    <row r="412" spans="1:13" ht="15">
      <c r="A412" s="8" t="s">
        <v>51</v>
      </c>
      <c r="B412" s="90" t="s">
        <v>47</v>
      </c>
      <c r="C412" s="89" t="s">
        <v>52</v>
      </c>
      <c r="D412" s="84" t="s">
        <v>489</v>
      </c>
      <c r="E412" s="84">
        <v>610</v>
      </c>
      <c r="F412" s="82"/>
      <c r="G412" s="97">
        <f>G413</f>
        <v>32867.3</v>
      </c>
      <c r="H412" s="97">
        <f>H413</f>
        <v>24825.95562</v>
      </c>
      <c r="I412" s="97">
        <f t="shared" si="79"/>
        <v>61.45938</v>
      </c>
      <c r="J412" s="97">
        <f t="shared" si="79"/>
        <v>61.45938</v>
      </c>
      <c r="K412" s="96">
        <f>J412/I412*100</f>
        <v>100</v>
      </c>
      <c r="L412" s="101"/>
      <c r="M412" s="41"/>
    </row>
    <row r="413" spans="1:13" ht="15">
      <c r="A413" s="10" t="s">
        <v>9</v>
      </c>
      <c r="B413" s="90" t="s">
        <v>47</v>
      </c>
      <c r="C413" s="89" t="s">
        <v>52</v>
      </c>
      <c r="D413" s="84" t="s">
        <v>489</v>
      </c>
      <c r="E413" s="84">
        <v>610</v>
      </c>
      <c r="F413" s="84">
        <v>2</v>
      </c>
      <c r="G413" s="97">
        <v>32867.3</v>
      </c>
      <c r="H413" s="97">
        <v>24825.95562</v>
      </c>
      <c r="I413" s="97">
        <v>61.45938</v>
      </c>
      <c r="J413" s="97">
        <v>61.45938</v>
      </c>
      <c r="K413" s="96">
        <f>J413/I413*100</f>
        <v>100</v>
      </c>
      <c r="L413" s="101"/>
      <c r="M413" s="37"/>
    </row>
    <row r="414" spans="1:12" s="106" customFormat="1" ht="14.25">
      <c r="A414" s="7" t="s">
        <v>62</v>
      </c>
      <c r="B414" s="155" t="s">
        <v>47</v>
      </c>
      <c r="C414" s="155" t="s">
        <v>63</v>
      </c>
      <c r="D414" s="83"/>
      <c r="E414" s="83"/>
      <c r="F414" s="83"/>
      <c r="G414" s="157" t="e">
        <f>#REF!+#REF!+G426</f>
        <v>#REF!</v>
      </c>
      <c r="H414" s="157" t="e">
        <f>#REF!+#REF!+H426</f>
        <v>#REF!</v>
      </c>
      <c r="I414" s="157">
        <f>I415+I426</f>
        <v>1003.717</v>
      </c>
      <c r="J414" s="142">
        <f>J415+J426</f>
        <v>1003.034</v>
      </c>
      <c r="K414" s="143">
        <f t="shared" si="70"/>
        <v>99.93195293095563</v>
      </c>
      <c r="L414" s="105"/>
    </row>
    <row r="415" spans="1:11" ht="30">
      <c r="A415" s="72" t="s">
        <v>323</v>
      </c>
      <c r="B415" s="90" t="s">
        <v>47</v>
      </c>
      <c r="C415" s="89" t="s">
        <v>63</v>
      </c>
      <c r="D415" s="82" t="s">
        <v>388</v>
      </c>
      <c r="E415" s="82"/>
      <c r="F415" s="82"/>
      <c r="G415" s="97" t="e">
        <f>G471+#REF!</f>
        <v>#REF!</v>
      </c>
      <c r="H415" s="97" t="e">
        <f>H471+#REF!</f>
        <v>#REF!</v>
      </c>
      <c r="I415" s="97">
        <f>I416</f>
        <v>1003.717</v>
      </c>
      <c r="J415" s="97">
        <f>J416</f>
        <v>1003.034</v>
      </c>
      <c r="K415" s="96">
        <f t="shared" si="70"/>
        <v>99.93195293095563</v>
      </c>
    </row>
    <row r="416" spans="1:11" ht="30">
      <c r="A416" s="77" t="s">
        <v>314</v>
      </c>
      <c r="B416" s="90" t="s">
        <v>47</v>
      </c>
      <c r="C416" s="89" t="s">
        <v>63</v>
      </c>
      <c r="D416" s="80" t="s">
        <v>389</v>
      </c>
      <c r="E416" s="82"/>
      <c r="F416" s="82"/>
      <c r="G416" s="97"/>
      <c r="H416" s="97"/>
      <c r="I416" s="97">
        <f>I417+I420+I423</f>
        <v>1003.717</v>
      </c>
      <c r="J416" s="97">
        <f>J417+J420+J423</f>
        <v>1003.034</v>
      </c>
      <c r="K416" s="96">
        <f t="shared" si="70"/>
        <v>99.93195293095563</v>
      </c>
    </row>
    <row r="417" spans="1:11" ht="75">
      <c r="A417" s="75" t="s">
        <v>448</v>
      </c>
      <c r="B417" s="90" t="s">
        <v>47</v>
      </c>
      <c r="C417" s="89" t="s">
        <v>63</v>
      </c>
      <c r="D417" s="80" t="s">
        <v>447</v>
      </c>
      <c r="E417" s="82"/>
      <c r="F417" s="82"/>
      <c r="G417" s="97"/>
      <c r="H417" s="97"/>
      <c r="I417" s="97">
        <f>I418</f>
        <v>972</v>
      </c>
      <c r="J417" s="97">
        <f>J418</f>
        <v>971.6</v>
      </c>
      <c r="K417" s="96">
        <f t="shared" si="70"/>
        <v>99.95884773662551</v>
      </c>
    </row>
    <row r="418" spans="1:11" ht="15">
      <c r="A418" s="8" t="s">
        <v>51</v>
      </c>
      <c r="B418" s="90" t="s">
        <v>47</v>
      </c>
      <c r="C418" s="89" t="s">
        <v>63</v>
      </c>
      <c r="D418" s="80" t="s">
        <v>447</v>
      </c>
      <c r="E418" s="84">
        <v>610</v>
      </c>
      <c r="F418" s="82"/>
      <c r="G418" s="97">
        <f>G419</f>
        <v>14279.9</v>
      </c>
      <c r="H418" s="97">
        <f>H419</f>
        <v>15511.59955</v>
      </c>
      <c r="I418" s="97">
        <f>I419</f>
        <v>972</v>
      </c>
      <c r="J418" s="97">
        <f>J419</f>
        <v>971.6</v>
      </c>
      <c r="K418" s="96">
        <f t="shared" si="70"/>
        <v>99.95884773662551</v>
      </c>
    </row>
    <row r="419" spans="1:11" ht="15">
      <c r="A419" s="10" t="s">
        <v>8</v>
      </c>
      <c r="B419" s="90" t="s">
        <v>47</v>
      </c>
      <c r="C419" s="89" t="s">
        <v>63</v>
      </c>
      <c r="D419" s="80" t="s">
        <v>447</v>
      </c>
      <c r="E419" s="84">
        <v>610</v>
      </c>
      <c r="F419" s="84">
        <v>1</v>
      </c>
      <c r="G419" s="97">
        <v>14279.9</v>
      </c>
      <c r="H419" s="97">
        <v>15511.59955</v>
      </c>
      <c r="I419" s="97">
        <v>972</v>
      </c>
      <c r="J419" s="97">
        <v>971.6</v>
      </c>
      <c r="K419" s="96">
        <f t="shared" si="70"/>
        <v>99.95884773662551</v>
      </c>
    </row>
    <row r="420" spans="1:11" ht="75">
      <c r="A420" s="75" t="s">
        <v>449</v>
      </c>
      <c r="B420" s="90" t="s">
        <v>47</v>
      </c>
      <c r="C420" s="89" t="s">
        <v>63</v>
      </c>
      <c r="D420" s="80" t="s">
        <v>446</v>
      </c>
      <c r="E420" s="82"/>
      <c r="F420" s="82"/>
      <c r="G420" s="97"/>
      <c r="H420" s="97"/>
      <c r="I420" s="97">
        <f>I421</f>
        <v>16</v>
      </c>
      <c r="J420" s="97">
        <f>J421</f>
        <v>15.717</v>
      </c>
      <c r="K420" s="96">
        <f t="shared" si="70"/>
        <v>98.23125</v>
      </c>
    </row>
    <row r="421" spans="1:11" ht="15">
      <c r="A421" s="8" t="s">
        <v>51</v>
      </c>
      <c r="B421" s="90" t="s">
        <v>47</v>
      </c>
      <c r="C421" s="89" t="s">
        <v>63</v>
      </c>
      <c r="D421" s="80" t="s">
        <v>446</v>
      </c>
      <c r="E421" s="84">
        <v>610</v>
      </c>
      <c r="F421" s="82"/>
      <c r="G421" s="97">
        <f>G422</f>
        <v>14279.9</v>
      </c>
      <c r="H421" s="97">
        <f>H422</f>
        <v>15511.59955</v>
      </c>
      <c r="I421" s="97">
        <f>I422</f>
        <v>16</v>
      </c>
      <c r="J421" s="97">
        <f>J422</f>
        <v>15.717</v>
      </c>
      <c r="K421" s="96">
        <f aca="true" t="shared" si="80" ref="K421:K484">J421/I421*100</f>
        <v>98.23125</v>
      </c>
    </row>
    <row r="422" spans="1:11" ht="15">
      <c r="A422" s="10" t="s">
        <v>8</v>
      </c>
      <c r="B422" s="90" t="s">
        <v>47</v>
      </c>
      <c r="C422" s="89" t="s">
        <v>63</v>
      </c>
      <c r="D422" s="80" t="s">
        <v>446</v>
      </c>
      <c r="E422" s="84">
        <v>610</v>
      </c>
      <c r="F422" s="84">
        <v>1</v>
      </c>
      <c r="G422" s="97">
        <v>14279.9</v>
      </c>
      <c r="H422" s="97">
        <v>15511.59955</v>
      </c>
      <c r="I422" s="97">
        <v>16</v>
      </c>
      <c r="J422" s="97">
        <v>15.717</v>
      </c>
      <c r="K422" s="96">
        <f t="shared" si="80"/>
        <v>98.23125</v>
      </c>
    </row>
    <row r="423" spans="1:11" ht="75">
      <c r="A423" s="61" t="s">
        <v>398</v>
      </c>
      <c r="B423" s="90" t="s">
        <v>47</v>
      </c>
      <c r="C423" s="89" t="s">
        <v>63</v>
      </c>
      <c r="D423" s="80" t="s">
        <v>450</v>
      </c>
      <c r="E423" s="82"/>
      <c r="F423" s="82"/>
      <c r="G423" s="97"/>
      <c r="H423" s="97"/>
      <c r="I423" s="97">
        <f>I424</f>
        <v>15.717</v>
      </c>
      <c r="J423" s="97">
        <f>J424</f>
        <v>15.717</v>
      </c>
      <c r="K423" s="96">
        <f t="shared" si="80"/>
        <v>100</v>
      </c>
    </row>
    <row r="424" spans="1:11" ht="15">
      <c r="A424" s="8" t="s">
        <v>51</v>
      </c>
      <c r="B424" s="90" t="s">
        <v>47</v>
      </c>
      <c r="C424" s="89" t="s">
        <v>63</v>
      </c>
      <c r="D424" s="80" t="s">
        <v>450</v>
      </c>
      <c r="E424" s="84">
        <v>610</v>
      </c>
      <c r="F424" s="82"/>
      <c r="G424" s="97">
        <f>G425</f>
        <v>14279.9</v>
      </c>
      <c r="H424" s="97">
        <f>H425</f>
        <v>15511.59955</v>
      </c>
      <c r="I424" s="97">
        <f>I425</f>
        <v>15.717</v>
      </c>
      <c r="J424" s="97">
        <f>J425</f>
        <v>15.717</v>
      </c>
      <c r="K424" s="96">
        <f t="shared" si="80"/>
        <v>100</v>
      </c>
    </row>
    <row r="425" spans="1:11" ht="15">
      <c r="A425" s="10" t="s">
        <v>9</v>
      </c>
      <c r="B425" s="90" t="s">
        <v>47</v>
      </c>
      <c r="C425" s="89" t="s">
        <v>63</v>
      </c>
      <c r="D425" s="80" t="s">
        <v>450</v>
      </c>
      <c r="E425" s="84">
        <v>610</v>
      </c>
      <c r="F425" s="84">
        <v>2</v>
      </c>
      <c r="G425" s="97">
        <v>14279.9</v>
      </c>
      <c r="H425" s="97">
        <v>15511.59955</v>
      </c>
      <c r="I425" s="97">
        <v>15.717</v>
      </c>
      <c r="J425" s="97">
        <v>15.717</v>
      </c>
      <c r="K425" s="96">
        <f t="shared" si="80"/>
        <v>100</v>
      </c>
    </row>
    <row r="426" spans="1:11" ht="30" hidden="1">
      <c r="A426" s="11" t="s">
        <v>304</v>
      </c>
      <c r="B426" s="90" t="s">
        <v>47</v>
      </c>
      <c r="C426" s="90" t="s">
        <v>63</v>
      </c>
      <c r="D426" s="84" t="s">
        <v>365</v>
      </c>
      <c r="E426" s="82"/>
      <c r="F426" s="82"/>
      <c r="G426" s="97">
        <f aca="true" t="shared" si="81" ref="G426:J430">G427</f>
        <v>12</v>
      </c>
      <c r="H426" s="97">
        <f t="shared" si="81"/>
        <v>0</v>
      </c>
      <c r="I426" s="97">
        <f t="shared" si="81"/>
        <v>0</v>
      </c>
      <c r="J426" s="97">
        <f t="shared" si="81"/>
        <v>0</v>
      </c>
      <c r="K426" s="96" t="e">
        <f t="shared" si="80"/>
        <v>#DIV/0!</v>
      </c>
    </row>
    <row r="427" spans="1:11" ht="30" hidden="1">
      <c r="A427" s="11" t="s">
        <v>319</v>
      </c>
      <c r="B427" s="90" t="s">
        <v>47</v>
      </c>
      <c r="C427" s="90" t="s">
        <v>63</v>
      </c>
      <c r="D427" s="84" t="s">
        <v>384</v>
      </c>
      <c r="E427" s="82"/>
      <c r="F427" s="82"/>
      <c r="G427" s="97">
        <f t="shared" si="81"/>
        <v>12</v>
      </c>
      <c r="H427" s="97">
        <f t="shared" si="81"/>
        <v>0</v>
      </c>
      <c r="I427" s="97">
        <f t="shared" si="81"/>
        <v>0</v>
      </c>
      <c r="J427" s="97">
        <f t="shared" si="81"/>
        <v>0</v>
      </c>
      <c r="K427" s="96" t="e">
        <f t="shared" si="80"/>
        <v>#DIV/0!</v>
      </c>
    </row>
    <row r="428" spans="1:11" ht="75" hidden="1">
      <c r="A428" s="11" t="s">
        <v>385</v>
      </c>
      <c r="B428" s="90" t="s">
        <v>47</v>
      </c>
      <c r="C428" s="90" t="s">
        <v>63</v>
      </c>
      <c r="D428" s="79" t="s">
        <v>386</v>
      </c>
      <c r="E428" s="82"/>
      <c r="F428" s="82"/>
      <c r="G428" s="97">
        <f t="shared" si="81"/>
        <v>12</v>
      </c>
      <c r="H428" s="97">
        <f t="shared" si="81"/>
        <v>0</v>
      </c>
      <c r="I428" s="97">
        <f t="shared" si="81"/>
        <v>0</v>
      </c>
      <c r="J428" s="97">
        <f t="shared" si="81"/>
        <v>0</v>
      </c>
      <c r="K428" s="96" t="e">
        <f t="shared" si="80"/>
        <v>#DIV/0!</v>
      </c>
    </row>
    <row r="429" spans="1:11" ht="30" hidden="1">
      <c r="A429" s="74" t="s">
        <v>413</v>
      </c>
      <c r="B429" s="90" t="s">
        <v>47</v>
      </c>
      <c r="C429" s="90" t="s">
        <v>63</v>
      </c>
      <c r="D429" s="79" t="s">
        <v>386</v>
      </c>
      <c r="E429" s="84">
        <v>200</v>
      </c>
      <c r="F429" s="82"/>
      <c r="G429" s="97">
        <f t="shared" si="81"/>
        <v>12</v>
      </c>
      <c r="H429" s="97">
        <f t="shared" si="81"/>
        <v>0</v>
      </c>
      <c r="I429" s="97">
        <f t="shared" si="81"/>
        <v>0</v>
      </c>
      <c r="J429" s="97">
        <f t="shared" si="81"/>
        <v>0</v>
      </c>
      <c r="K429" s="96" t="e">
        <f t="shared" si="80"/>
        <v>#DIV/0!</v>
      </c>
    </row>
    <row r="430" spans="1:11" ht="30" hidden="1">
      <c r="A430" s="8" t="s">
        <v>22</v>
      </c>
      <c r="B430" s="90" t="s">
        <v>47</v>
      </c>
      <c r="C430" s="90" t="s">
        <v>63</v>
      </c>
      <c r="D430" s="79" t="s">
        <v>386</v>
      </c>
      <c r="E430" s="84">
        <v>240</v>
      </c>
      <c r="F430" s="82"/>
      <c r="G430" s="97">
        <f t="shared" si="81"/>
        <v>12</v>
      </c>
      <c r="H430" s="97">
        <f t="shared" si="81"/>
        <v>0</v>
      </c>
      <c r="I430" s="97">
        <f t="shared" si="81"/>
        <v>0</v>
      </c>
      <c r="J430" s="97">
        <f t="shared" si="81"/>
        <v>0</v>
      </c>
      <c r="K430" s="96" t="e">
        <f t="shared" si="80"/>
        <v>#DIV/0!</v>
      </c>
    </row>
    <row r="431" spans="1:11" ht="15" hidden="1">
      <c r="A431" s="10" t="s">
        <v>8</v>
      </c>
      <c r="B431" s="90" t="s">
        <v>47</v>
      </c>
      <c r="C431" s="90" t="s">
        <v>63</v>
      </c>
      <c r="D431" s="79" t="s">
        <v>386</v>
      </c>
      <c r="E431" s="84">
        <v>240</v>
      </c>
      <c r="F431" s="84">
        <v>1</v>
      </c>
      <c r="G431" s="97">
        <v>12</v>
      </c>
      <c r="H431" s="97"/>
      <c r="I431" s="97"/>
      <c r="J431" s="97"/>
      <c r="K431" s="96" t="e">
        <f t="shared" si="80"/>
        <v>#DIV/0!</v>
      </c>
    </row>
    <row r="432" spans="1:11" ht="15">
      <c r="A432" s="7" t="s">
        <v>64</v>
      </c>
      <c r="B432" s="155" t="s">
        <v>47</v>
      </c>
      <c r="C432" s="155" t="s">
        <v>65</v>
      </c>
      <c r="D432" s="83"/>
      <c r="E432" s="83"/>
      <c r="F432" s="83"/>
      <c r="G432" s="157">
        <f>G433</f>
        <v>7057.7</v>
      </c>
      <c r="H432" s="157">
        <f>H433</f>
        <v>6945.91881</v>
      </c>
      <c r="I432" s="157">
        <f>I433</f>
        <v>8472</v>
      </c>
      <c r="J432" s="142">
        <f>J433</f>
        <v>8466.530320000002</v>
      </c>
      <c r="K432" s="143">
        <f t="shared" si="80"/>
        <v>99.93543814919738</v>
      </c>
    </row>
    <row r="433" spans="1:11" ht="15">
      <c r="A433" s="8" t="s">
        <v>16</v>
      </c>
      <c r="B433" s="90" t="s">
        <v>47</v>
      </c>
      <c r="C433" s="90" t="s">
        <v>65</v>
      </c>
      <c r="D433" s="84" t="s">
        <v>297</v>
      </c>
      <c r="E433" s="82"/>
      <c r="F433" s="82"/>
      <c r="G433" s="97">
        <f>G434+G444+G454</f>
        <v>7057.7</v>
      </c>
      <c r="H433" s="97">
        <f>H434+H444+H454</f>
        <v>6945.91881</v>
      </c>
      <c r="I433" s="97">
        <f>I434+I444+I454</f>
        <v>8472</v>
      </c>
      <c r="J433" s="97">
        <f>J434+J444+J454</f>
        <v>8466.530320000002</v>
      </c>
      <c r="K433" s="96">
        <f t="shared" si="80"/>
        <v>99.93543814919738</v>
      </c>
    </row>
    <row r="434" spans="1:11" ht="30">
      <c r="A434" s="8" t="s">
        <v>66</v>
      </c>
      <c r="B434" s="90" t="s">
        <v>47</v>
      </c>
      <c r="C434" s="90" t="s">
        <v>65</v>
      </c>
      <c r="D434" s="84" t="s">
        <v>295</v>
      </c>
      <c r="E434" s="82"/>
      <c r="F434" s="82"/>
      <c r="G434" s="97">
        <f>G435+G438+G441</f>
        <v>3164.7</v>
      </c>
      <c r="H434" s="97">
        <f>H435+H438+H441</f>
        <v>3100.77046</v>
      </c>
      <c r="I434" s="97">
        <f>I435+I438+I441</f>
        <v>3929</v>
      </c>
      <c r="J434" s="97">
        <f>J435+J438+J441</f>
        <v>3927.0819100000003</v>
      </c>
      <c r="K434" s="96">
        <f t="shared" si="80"/>
        <v>99.95118121659456</v>
      </c>
    </row>
    <row r="435" spans="1:11" ht="60">
      <c r="A435" s="8" t="s">
        <v>19</v>
      </c>
      <c r="B435" s="90" t="s">
        <v>47</v>
      </c>
      <c r="C435" s="90" t="s">
        <v>65</v>
      </c>
      <c r="D435" s="84" t="s">
        <v>295</v>
      </c>
      <c r="E435" s="84">
        <v>100</v>
      </c>
      <c r="F435" s="82"/>
      <c r="G435" s="97">
        <f aca="true" t="shared" si="82" ref="G435:J436">G436</f>
        <v>2804.6</v>
      </c>
      <c r="H435" s="97">
        <f t="shared" si="82"/>
        <v>2794.53854</v>
      </c>
      <c r="I435" s="97">
        <f t="shared" si="82"/>
        <v>3682</v>
      </c>
      <c r="J435" s="97">
        <f t="shared" si="82"/>
        <v>3681.10739</v>
      </c>
      <c r="K435" s="96">
        <f t="shared" si="80"/>
        <v>99.97575746876699</v>
      </c>
    </row>
    <row r="436" spans="1:11" ht="30">
      <c r="A436" s="8" t="s">
        <v>20</v>
      </c>
      <c r="B436" s="90" t="s">
        <v>47</v>
      </c>
      <c r="C436" s="90" t="s">
        <v>65</v>
      </c>
      <c r="D436" s="84" t="s">
        <v>295</v>
      </c>
      <c r="E436" s="84">
        <v>120</v>
      </c>
      <c r="F436" s="82"/>
      <c r="G436" s="97">
        <f t="shared" si="82"/>
        <v>2804.6</v>
      </c>
      <c r="H436" s="97">
        <f t="shared" si="82"/>
        <v>2794.53854</v>
      </c>
      <c r="I436" s="97">
        <f t="shared" si="82"/>
        <v>3682</v>
      </c>
      <c r="J436" s="97">
        <f t="shared" si="82"/>
        <v>3681.10739</v>
      </c>
      <c r="K436" s="96">
        <f t="shared" si="80"/>
        <v>99.97575746876699</v>
      </c>
    </row>
    <row r="437" spans="1:11" ht="15">
      <c r="A437" s="10" t="s">
        <v>8</v>
      </c>
      <c r="B437" s="90" t="s">
        <v>47</v>
      </c>
      <c r="C437" s="90" t="s">
        <v>65</v>
      </c>
      <c r="D437" s="84" t="s">
        <v>295</v>
      </c>
      <c r="E437" s="84">
        <v>120</v>
      </c>
      <c r="F437" s="84">
        <v>1</v>
      </c>
      <c r="G437" s="97">
        <v>2804.6</v>
      </c>
      <c r="H437" s="97">
        <v>2794.53854</v>
      </c>
      <c r="I437" s="97">
        <v>3682</v>
      </c>
      <c r="J437" s="97">
        <v>3681.10739</v>
      </c>
      <c r="K437" s="96">
        <f t="shared" si="80"/>
        <v>99.97575746876699</v>
      </c>
    </row>
    <row r="438" spans="1:11" ht="30">
      <c r="A438" s="74" t="s">
        <v>413</v>
      </c>
      <c r="B438" s="90" t="s">
        <v>47</v>
      </c>
      <c r="C438" s="90" t="s">
        <v>65</v>
      </c>
      <c r="D438" s="84" t="s">
        <v>295</v>
      </c>
      <c r="E438" s="84">
        <v>200</v>
      </c>
      <c r="F438" s="82"/>
      <c r="G438" s="97">
        <f aca="true" t="shared" si="83" ref="G438:J439">G439</f>
        <v>359.1</v>
      </c>
      <c r="H438" s="97">
        <f t="shared" si="83"/>
        <v>305.43192</v>
      </c>
      <c r="I438" s="97">
        <f t="shared" si="83"/>
        <v>204</v>
      </c>
      <c r="J438" s="97">
        <f t="shared" si="83"/>
        <v>203.284</v>
      </c>
      <c r="K438" s="96">
        <f t="shared" si="80"/>
        <v>99.64901960784314</v>
      </c>
    </row>
    <row r="439" spans="1:11" ht="30">
      <c r="A439" s="8" t="s">
        <v>22</v>
      </c>
      <c r="B439" s="90" t="s">
        <v>47</v>
      </c>
      <c r="C439" s="90" t="s">
        <v>65</v>
      </c>
      <c r="D439" s="84" t="s">
        <v>295</v>
      </c>
      <c r="E439" s="84">
        <v>240</v>
      </c>
      <c r="F439" s="82"/>
      <c r="G439" s="97">
        <f t="shared" si="83"/>
        <v>359.1</v>
      </c>
      <c r="H439" s="97">
        <f t="shared" si="83"/>
        <v>305.43192</v>
      </c>
      <c r="I439" s="97">
        <f t="shared" si="83"/>
        <v>204</v>
      </c>
      <c r="J439" s="97">
        <f t="shared" si="83"/>
        <v>203.284</v>
      </c>
      <c r="K439" s="96">
        <f t="shared" si="80"/>
        <v>99.64901960784314</v>
      </c>
    </row>
    <row r="440" spans="1:11" ht="15">
      <c r="A440" s="10" t="s">
        <v>8</v>
      </c>
      <c r="B440" s="90" t="s">
        <v>47</v>
      </c>
      <c r="C440" s="90" t="s">
        <v>65</v>
      </c>
      <c r="D440" s="84" t="s">
        <v>295</v>
      </c>
      <c r="E440" s="84">
        <v>240</v>
      </c>
      <c r="F440" s="84">
        <v>1</v>
      </c>
      <c r="G440" s="97">
        <v>359.1</v>
      </c>
      <c r="H440" s="97">
        <v>305.43192</v>
      </c>
      <c r="I440" s="97">
        <v>204</v>
      </c>
      <c r="J440" s="97">
        <v>203.284</v>
      </c>
      <c r="K440" s="96">
        <f t="shared" si="80"/>
        <v>99.64901960784314</v>
      </c>
    </row>
    <row r="441" spans="1:11" ht="15">
      <c r="A441" s="8" t="s">
        <v>23</v>
      </c>
      <c r="B441" s="90" t="s">
        <v>47</v>
      </c>
      <c r="C441" s="90" t="s">
        <v>65</v>
      </c>
      <c r="D441" s="84" t="s">
        <v>295</v>
      </c>
      <c r="E441" s="84">
        <v>800</v>
      </c>
      <c r="F441" s="82"/>
      <c r="G441" s="97">
        <f aca="true" t="shared" si="84" ref="G441:J442">G442</f>
        <v>1</v>
      </c>
      <c r="H441" s="97">
        <f t="shared" si="84"/>
        <v>0.8</v>
      </c>
      <c r="I441" s="97">
        <f t="shared" si="84"/>
        <v>43</v>
      </c>
      <c r="J441" s="97">
        <f t="shared" si="84"/>
        <v>42.69052</v>
      </c>
      <c r="K441" s="96">
        <f t="shared" si="80"/>
        <v>99.28027906976745</v>
      </c>
    </row>
    <row r="442" spans="1:11" ht="15">
      <c r="A442" s="8" t="s">
        <v>24</v>
      </c>
      <c r="B442" s="90" t="s">
        <v>47</v>
      </c>
      <c r="C442" s="90" t="s">
        <v>65</v>
      </c>
      <c r="D442" s="84" t="s">
        <v>295</v>
      </c>
      <c r="E442" s="84">
        <v>850</v>
      </c>
      <c r="F442" s="82"/>
      <c r="G442" s="97">
        <f t="shared" si="84"/>
        <v>1</v>
      </c>
      <c r="H442" s="97">
        <f t="shared" si="84"/>
        <v>0.8</v>
      </c>
      <c r="I442" s="97">
        <f t="shared" si="84"/>
        <v>43</v>
      </c>
      <c r="J442" s="97">
        <f t="shared" si="84"/>
        <v>42.69052</v>
      </c>
      <c r="K442" s="96">
        <f t="shared" si="80"/>
        <v>99.28027906976745</v>
      </c>
    </row>
    <row r="443" spans="1:11" ht="15">
      <c r="A443" s="10" t="s">
        <v>8</v>
      </c>
      <c r="B443" s="90" t="s">
        <v>47</v>
      </c>
      <c r="C443" s="90" t="s">
        <v>65</v>
      </c>
      <c r="D443" s="84" t="s">
        <v>295</v>
      </c>
      <c r="E443" s="84">
        <v>850</v>
      </c>
      <c r="F443" s="84">
        <v>1</v>
      </c>
      <c r="G443" s="97">
        <v>1</v>
      </c>
      <c r="H443" s="97">
        <v>0.8</v>
      </c>
      <c r="I443" s="97">
        <v>43</v>
      </c>
      <c r="J443" s="97">
        <v>42.69052</v>
      </c>
      <c r="K443" s="96">
        <f t="shared" si="80"/>
        <v>99.28027906976745</v>
      </c>
    </row>
    <row r="444" spans="1:11" ht="30">
      <c r="A444" s="8" t="s">
        <v>67</v>
      </c>
      <c r="B444" s="90" t="s">
        <v>47</v>
      </c>
      <c r="C444" s="90" t="s">
        <v>65</v>
      </c>
      <c r="D444" s="9" t="s">
        <v>399</v>
      </c>
      <c r="E444" s="82"/>
      <c r="F444" s="82"/>
      <c r="G444" s="97">
        <f>G445+G448+G453</f>
        <v>3268</v>
      </c>
      <c r="H444" s="97">
        <f>H445+H448+H453</f>
        <v>3244.47658</v>
      </c>
      <c r="I444" s="97">
        <f>I445+I448+I453</f>
        <v>3919</v>
      </c>
      <c r="J444" s="97">
        <f>J445+J448+J453</f>
        <v>3916.74841</v>
      </c>
      <c r="K444" s="96">
        <f t="shared" si="80"/>
        <v>99.94254682316918</v>
      </c>
    </row>
    <row r="445" spans="1:11" ht="60">
      <c r="A445" s="8" t="s">
        <v>19</v>
      </c>
      <c r="B445" s="90" t="s">
        <v>47</v>
      </c>
      <c r="C445" s="90" t="s">
        <v>65</v>
      </c>
      <c r="D445" s="9" t="s">
        <v>399</v>
      </c>
      <c r="E445" s="84">
        <v>100</v>
      </c>
      <c r="F445" s="82"/>
      <c r="G445" s="97">
        <f aca="true" t="shared" si="85" ref="G445:J446">G446</f>
        <v>3177</v>
      </c>
      <c r="H445" s="97">
        <f t="shared" si="85"/>
        <v>3176.15022</v>
      </c>
      <c r="I445" s="97">
        <f t="shared" si="85"/>
        <v>3736</v>
      </c>
      <c r="J445" s="97">
        <f t="shared" si="85"/>
        <v>3734.49853</v>
      </c>
      <c r="K445" s="96">
        <f t="shared" si="80"/>
        <v>99.9598107601713</v>
      </c>
    </row>
    <row r="446" spans="1:11" ht="15">
      <c r="A446" s="8" t="s">
        <v>554</v>
      </c>
      <c r="B446" s="90" t="s">
        <v>47</v>
      </c>
      <c r="C446" s="90" t="s">
        <v>65</v>
      </c>
      <c r="D446" s="9" t="s">
        <v>399</v>
      </c>
      <c r="E446" s="84">
        <v>110</v>
      </c>
      <c r="F446" s="82"/>
      <c r="G446" s="97">
        <f t="shared" si="85"/>
        <v>3177</v>
      </c>
      <c r="H446" s="97">
        <f t="shared" si="85"/>
        <v>3176.15022</v>
      </c>
      <c r="I446" s="97">
        <f t="shared" si="85"/>
        <v>3736</v>
      </c>
      <c r="J446" s="97">
        <f t="shared" si="85"/>
        <v>3734.49853</v>
      </c>
      <c r="K446" s="96">
        <f t="shared" si="80"/>
        <v>99.9598107601713</v>
      </c>
    </row>
    <row r="447" spans="1:11" ht="15">
      <c r="A447" s="10" t="s">
        <v>8</v>
      </c>
      <c r="B447" s="90" t="s">
        <v>47</v>
      </c>
      <c r="C447" s="90" t="s">
        <v>65</v>
      </c>
      <c r="D447" s="9" t="s">
        <v>399</v>
      </c>
      <c r="E447" s="84">
        <v>110</v>
      </c>
      <c r="F447" s="84">
        <v>1</v>
      </c>
      <c r="G447" s="97">
        <v>3177</v>
      </c>
      <c r="H447" s="97">
        <v>3176.15022</v>
      </c>
      <c r="I447" s="97">
        <v>3736</v>
      </c>
      <c r="J447" s="97">
        <v>3734.49853</v>
      </c>
      <c r="K447" s="96">
        <f t="shared" si="80"/>
        <v>99.9598107601713</v>
      </c>
    </row>
    <row r="448" spans="1:11" ht="30">
      <c r="A448" s="74" t="s">
        <v>413</v>
      </c>
      <c r="B448" s="90" t="s">
        <v>47</v>
      </c>
      <c r="C448" s="90" t="s">
        <v>65</v>
      </c>
      <c r="D448" s="9" t="s">
        <v>399</v>
      </c>
      <c r="E448" s="84">
        <v>200</v>
      </c>
      <c r="F448" s="82"/>
      <c r="G448" s="97">
        <f aca="true" t="shared" si="86" ref="G448:J449">G449</f>
        <v>90</v>
      </c>
      <c r="H448" s="97">
        <f t="shared" si="86"/>
        <v>67.9096</v>
      </c>
      <c r="I448" s="97">
        <f t="shared" si="86"/>
        <v>117</v>
      </c>
      <c r="J448" s="97">
        <f t="shared" si="86"/>
        <v>116.88</v>
      </c>
      <c r="K448" s="96">
        <f t="shared" si="80"/>
        <v>99.8974358974359</v>
      </c>
    </row>
    <row r="449" spans="1:11" ht="30">
      <c r="A449" s="8" t="s">
        <v>22</v>
      </c>
      <c r="B449" s="90" t="s">
        <v>47</v>
      </c>
      <c r="C449" s="90" t="s">
        <v>65</v>
      </c>
      <c r="D449" s="9" t="s">
        <v>399</v>
      </c>
      <c r="E449" s="84">
        <v>240</v>
      </c>
      <c r="F449" s="82"/>
      <c r="G449" s="97">
        <f t="shared" si="86"/>
        <v>90</v>
      </c>
      <c r="H449" s="97">
        <f t="shared" si="86"/>
        <v>67.9096</v>
      </c>
      <c r="I449" s="97">
        <f t="shared" si="86"/>
        <v>117</v>
      </c>
      <c r="J449" s="97">
        <f t="shared" si="86"/>
        <v>116.88</v>
      </c>
      <c r="K449" s="96">
        <f t="shared" si="80"/>
        <v>99.8974358974359</v>
      </c>
    </row>
    <row r="450" spans="1:11" ht="15">
      <c r="A450" s="10" t="s">
        <v>8</v>
      </c>
      <c r="B450" s="90" t="s">
        <v>47</v>
      </c>
      <c r="C450" s="90" t="s">
        <v>65</v>
      </c>
      <c r="D450" s="9" t="s">
        <v>399</v>
      </c>
      <c r="E450" s="84">
        <v>240</v>
      </c>
      <c r="F450" s="84">
        <v>1</v>
      </c>
      <c r="G450" s="97">
        <v>90</v>
      </c>
      <c r="H450" s="97">
        <v>67.9096</v>
      </c>
      <c r="I450" s="97">
        <v>117</v>
      </c>
      <c r="J450" s="97">
        <v>116.88</v>
      </c>
      <c r="K450" s="96">
        <f t="shared" si="80"/>
        <v>99.8974358974359</v>
      </c>
    </row>
    <row r="451" spans="1:11" ht="15">
      <c r="A451" s="8" t="s">
        <v>23</v>
      </c>
      <c r="B451" s="90" t="s">
        <v>47</v>
      </c>
      <c r="C451" s="90" t="s">
        <v>65</v>
      </c>
      <c r="D451" s="9" t="s">
        <v>399</v>
      </c>
      <c r="E451" s="84">
        <v>800</v>
      </c>
      <c r="F451" s="82"/>
      <c r="G451" s="97">
        <f aca="true" t="shared" si="87" ref="G451:J452">G452</f>
        <v>1</v>
      </c>
      <c r="H451" s="97">
        <f t="shared" si="87"/>
        <v>0.41676</v>
      </c>
      <c r="I451" s="97">
        <f t="shared" si="87"/>
        <v>66</v>
      </c>
      <c r="J451" s="97">
        <f t="shared" si="87"/>
        <v>65.36988</v>
      </c>
      <c r="K451" s="96">
        <f t="shared" si="80"/>
        <v>99.04527272727272</v>
      </c>
    </row>
    <row r="452" spans="1:11" ht="15">
      <c r="A452" s="8" t="s">
        <v>24</v>
      </c>
      <c r="B452" s="90" t="s">
        <v>47</v>
      </c>
      <c r="C452" s="90" t="s">
        <v>65</v>
      </c>
      <c r="D452" s="9" t="s">
        <v>399</v>
      </c>
      <c r="E452" s="84">
        <v>850</v>
      </c>
      <c r="F452" s="82"/>
      <c r="G452" s="97">
        <f t="shared" si="87"/>
        <v>1</v>
      </c>
      <c r="H452" s="97">
        <f t="shared" si="87"/>
        <v>0.41676</v>
      </c>
      <c r="I452" s="97">
        <f t="shared" si="87"/>
        <v>66</v>
      </c>
      <c r="J452" s="97">
        <f t="shared" si="87"/>
        <v>65.36988</v>
      </c>
      <c r="K452" s="96">
        <f t="shared" si="80"/>
        <v>99.04527272727272</v>
      </c>
    </row>
    <row r="453" spans="1:11" ht="15">
      <c r="A453" s="10" t="s">
        <v>8</v>
      </c>
      <c r="B453" s="90" t="s">
        <v>47</v>
      </c>
      <c r="C453" s="90" t="s">
        <v>65</v>
      </c>
      <c r="D453" s="9" t="s">
        <v>399</v>
      </c>
      <c r="E453" s="84">
        <v>850</v>
      </c>
      <c r="F453" s="84">
        <v>1</v>
      </c>
      <c r="G453" s="97">
        <v>1</v>
      </c>
      <c r="H453" s="97">
        <v>0.41676</v>
      </c>
      <c r="I453" s="97">
        <v>66</v>
      </c>
      <c r="J453" s="97">
        <v>65.36988</v>
      </c>
      <c r="K453" s="96">
        <f t="shared" si="80"/>
        <v>99.04527272727272</v>
      </c>
    </row>
    <row r="454" spans="1:11" ht="30">
      <c r="A454" s="8" t="s">
        <v>400</v>
      </c>
      <c r="B454" s="90" t="s">
        <v>47</v>
      </c>
      <c r="C454" s="90" t="s">
        <v>65</v>
      </c>
      <c r="D454" s="9" t="s">
        <v>401</v>
      </c>
      <c r="E454" s="82"/>
      <c r="F454" s="82"/>
      <c r="G454" s="97">
        <f>G455+G458</f>
        <v>625</v>
      </c>
      <c r="H454" s="97">
        <f>H455+H458</f>
        <v>600.67177</v>
      </c>
      <c r="I454" s="97">
        <f>I455+I458</f>
        <v>624</v>
      </c>
      <c r="J454" s="97">
        <f>J455+J458</f>
        <v>622.7</v>
      </c>
      <c r="K454" s="96">
        <f t="shared" si="80"/>
        <v>99.79166666666669</v>
      </c>
    </row>
    <row r="455" spans="1:11" ht="60">
      <c r="A455" s="8" t="s">
        <v>19</v>
      </c>
      <c r="B455" s="90" t="s">
        <v>47</v>
      </c>
      <c r="C455" s="90" t="s">
        <v>65</v>
      </c>
      <c r="D455" s="9" t="s">
        <v>401</v>
      </c>
      <c r="E455" s="84">
        <v>100</v>
      </c>
      <c r="F455" s="82"/>
      <c r="G455" s="97">
        <f aca="true" t="shared" si="88" ref="G455:J456">G456</f>
        <v>577</v>
      </c>
      <c r="H455" s="97">
        <f t="shared" si="88"/>
        <v>570.55177</v>
      </c>
      <c r="I455" s="97">
        <f t="shared" si="88"/>
        <v>624</v>
      </c>
      <c r="J455" s="97">
        <f t="shared" si="88"/>
        <v>622.7</v>
      </c>
      <c r="K455" s="96">
        <f t="shared" si="80"/>
        <v>99.79166666666669</v>
      </c>
    </row>
    <row r="456" spans="1:11" ht="15">
      <c r="A456" s="8" t="s">
        <v>554</v>
      </c>
      <c r="B456" s="90" t="s">
        <v>47</v>
      </c>
      <c r="C456" s="90" t="s">
        <v>65</v>
      </c>
      <c r="D456" s="9" t="s">
        <v>401</v>
      </c>
      <c r="E456" s="84">
        <v>110</v>
      </c>
      <c r="F456" s="82"/>
      <c r="G456" s="97">
        <f t="shared" si="88"/>
        <v>577</v>
      </c>
      <c r="H456" s="97">
        <f t="shared" si="88"/>
        <v>570.55177</v>
      </c>
      <c r="I456" s="97">
        <f t="shared" si="88"/>
        <v>624</v>
      </c>
      <c r="J456" s="97">
        <f t="shared" si="88"/>
        <v>622.7</v>
      </c>
      <c r="K456" s="96">
        <f t="shared" si="80"/>
        <v>99.79166666666669</v>
      </c>
    </row>
    <row r="457" spans="1:11" ht="15">
      <c r="A457" s="10" t="s">
        <v>8</v>
      </c>
      <c r="B457" s="90" t="s">
        <v>47</v>
      </c>
      <c r="C457" s="90" t="s">
        <v>65</v>
      </c>
      <c r="D457" s="9" t="s">
        <v>401</v>
      </c>
      <c r="E457" s="84">
        <v>110</v>
      </c>
      <c r="F457" s="84">
        <v>1</v>
      </c>
      <c r="G457" s="97">
        <v>577</v>
      </c>
      <c r="H457" s="97">
        <v>570.55177</v>
      </c>
      <c r="I457" s="97">
        <v>624</v>
      </c>
      <c r="J457" s="97">
        <v>622.7</v>
      </c>
      <c r="K457" s="96">
        <f t="shared" si="80"/>
        <v>99.79166666666669</v>
      </c>
    </row>
    <row r="458" spans="1:11" ht="30" hidden="1">
      <c r="A458" s="74" t="s">
        <v>413</v>
      </c>
      <c r="B458" s="90" t="s">
        <v>47</v>
      </c>
      <c r="C458" s="90" t="s">
        <v>65</v>
      </c>
      <c r="D458" s="9" t="s">
        <v>401</v>
      </c>
      <c r="E458" s="84">
        <v>200</v>
      </c>
      <c r="F458" s="82"/>
      <c r="G458" s="97">
        <f aca="true" t="shared" si="89" ref="G458:J459">G459</f>
        <v>48</v>
      </c>
      <c r="H458" s="97">
        <f t="shared" si="89"/>
        <v>30.12</v>
      </c>
      <c r="I458" s="97">
        <f t="shared" si="89"/>
        <v>0</v>
      </c>
      <c r="J458" s="97">
        <f t="shared" si="89"/>
        <v>0</v>
      </c>
      <c r="K458" s="96" t="e">
        <f t="shared" si="80"/>
        <v>#DIV/0!</v>
      </c>
    </row>
    <row r="459" spans="1:11" ht="30" hidden="1">
      <c r="A459" s="8" t="s">
        <v>22</v>
      </c>
      <c r="B459" s="90" t="s">
        <v>47</v>
      </c>
      <c r="C459" s="90" t="s">
        <v>65</v>
      </c>
      <c r="D459" s="9" t="s">
        <v>401</v>
      </c>
      <c r="E459" s="84">
        <v>240</v>
      </c>
      <c r="F459" s="82"/>
      <c r="G459" s="97">
        <f t="shared" si="89"/>
        <v>48</v>
      </c>
      <c r="H459" s="97">
        <f t="shared" si="89"/>
        <v>30.12</v>
      </c>
      <c r="I459" s="97">
        <f t="shared" si="89"/>
        <v>0</v>
      </c>
      <c r="J459" s="97">
        <f t="shared" si="89"/>
        <v>0</v>
      </c>
      <c r="K459" s="96" t="e">
        <f t="shared" si="80"/>
        <v>#DIV/0!</v>
      </c>
    </row>
    <row r="460" spans="1:11" ht="15" hidden="1">
      <c r="A460" s="10" t="s">
        <v>8</v>
      </c>
      <c r="B460" s="90" t="s">
        <v>47</v>
      </c>
      <c r="C460" s="90" t="s">
        <v>65</v>
      </c>
      <c r="D460" s="9" t="s">
        <v>401</v>
      </c>
      <c r="E460" s="84">
        <v>240</v>
      </c>
      <c r="F460" s="84">
        <v>1</v>
      </c>
      <c r="G460" s="97">
        <v>48</v>
      </c>
      <c r="H460" s="97">
        <v>30.12</v>
      </c>
      <c r="I460" s="97"/>
      <c r="J460" s="97"/>
      <c r="K460" s="96" t="e">
        <f t="shared" si="80"/>
        <v>#DIV/0!</v>
      </c>
    </row>
    <row r="461" spans="1:12" s="129" customFormat="1" ht="15">
      <c r="A461" s="124" t="s">
        <v>132</v>
      </c>
      <c r="B461" s="125" t="s">
        <v>133</v>
      </c>
      <c r="C461" s="126"/>
      <c r="D461" s="127"/>
      <c r="E461" s="127"/>
      <c r="F461" s="127"/>
      <c r="G461" s="130" t="e">
        <f>G464+G520</f>
        <v>#REF!</v>
      </c>
      <c r="H461" s="130" t="e">
        <f>H464+H520</f>
        <v>#REF!</v>
      </c>
      <c r="I461" s="130">
        <f>I464+I520</f>
        <v>11483.081</v>
      </c>
      <c r="J461" s="130">
        <f>J464+J520</f>
        <v>11461.564910000001</v>
      </c>
      <c r="K461" s="144">
        <f t="shared" si="80"/>
        <v>99.81262790012542</v>
      </c>
      <c r="L461" s="128"/>
    </row>
    <row r="462" spans="1:17" ht="15">
      <c r="A462" s="7" t="s">
        <v>8</v>
      </c>
      <c r="B462" s="91" t="s">
        <v>140</v>
      </c>
      <c r="C462" s="89"/>
      <c r="D462" s="82"/>
      <c r="E462" s="82"/>
      <c r="F462" s="82"/>
      <c r="G462" s="157" t="e">
        <f>G469+#REF!+#REF!+#REF!+G864+G867+G874+G877+G884+G887+#REF!+#REF!+G858+G870+G880+#REF!</f>
        <v>#REF!</v>
      </c>
      <c r="H462" s="157" t="e">
        <f>H469+#REF!+#REF!+#REF!+H864+H867+H874+H877+H884+H887+#REF!+#REF!+H858+H870+H880+#REF!</f>
        <v>#REF!</v>
      </c>
      <c r="I462" s="157">
        <f>I469+I477+I509+I519+I525+I528+I531+I535</f>
        <v>9949.9</v>
      </c>
      <c r="J462" s="142">
        <f>J469+J477+J509+J519+J525+J528+J531+J535</f>
        <v>9942.45095</v>
      </c>
      <c r="K462" s="143">
        <f t="shared" si="80"/>
        <v>99.92513442346154</v>
      </c>
      <c r="Q462" s="100"/>
    </row>
    <row r="463" spans="1:13" ht="15">
      <c r="A463" s="7" t="s">
        <v>9</v>
      </c>
      <c r="B463" s="91" t="s">
        <v>141</v>
      </c>
      <c r="C463" s="89"/>
      <c r="D463" s="82"/>
      <c r="E463" s="82"/>
      <c r="F463" s="82"/>
      <c r="G463" s="157" t="e">
        <f>#REF!+#REF!+#REF!+#REF!+#REF!+G995+G1003+G1007+#REF!+G1017+#REF!+#REF!+#REF!+G1019+#REF!+G999</f>
        <v>#REF!</v>
      </c>
      <c r="H463" s="157" t="e">
        <f>#REF!+#REF!+#REF!+#REF!+#REF!+H995+H1003+H1007+#REF!+H1017+#REF!+#REF!+#REF!+H1019+#REF!+H999</f>
        <v>#REF!</v>
      </c>
      <c r="I463" s="157">
        <f>I473+I491+I503+I513+I495+I499</f>
        <v>1533.1809999999998</v>
      </c>
      <c r="J463" s="142">
        <f>J473+J491+J495+J499+J503+J513</f>
        <v>1519.11396</v>
      </c>
      <c r="K463" s="143">
        <f t="shared" si="80"/>
        <v>99.08249319551965</v>
      </c>
      <c r="M463" s="100"/>
    </row>
    <row r="464" spans="1:11" ht="15">
      <c r="A464" s="7" t="s">
        <v>134</v>
      </c>
      <c r="B464" s="155" t="s">
        <v>133</v>
      </c>
      <c r="C464" s="155" t="s">
        <v>135</v>
      </c>
      <c r="D464" s="83"/>
      <c r="E464" s="83"/>
      <c r="F464" s="83"/>
      <c r="G464" s="157" t="e">
        <f>G465+#REF!+G504+G514+#REF!</f>
        <v>#REF!</v>
      </c>
      <c r="H464" s="157" t="e">
        <f>H465+#REF!+H504+H514+#REF!</f>
        <v>#REF!</v>
      </c>
      <c r="I464" s="157">
        <f>I465+I504+I514+I482</f>
        <v>9209.581</v>
      </c>
      <c r="J464" s="203">
        <f>J465+J504+J514+J482+J513</f>
        <v>9190.81665</v>
      </c>
      <c r="K464" s="143">
        <f t="shared" si="80"/>
        <v>99.79625185988375</v>
      </c>
    </row>
    <row r="465" spans="1:11" ht="15">
      <c r="A465" s="8" t="s">
        <v>16</v>
      </c>
      <c r="B465" s="90" t="s">
        <v>133</v>
      </c>
      <c r="C465" s="90" t="s">
        <v>135</v>
      </c>
      <c r="D465" s="84" t="s">
        <v>297</v>
      </c>
      <c r="E465" s="82"/>
      <c r="F465" s="82"/>
      <c r="G465" s="97" t="e">
        <f>G466+#REF!+G474</f>
        <v>#REF!</v>
      </c>
      <c r="H465" s="97" t="e">
        <f>H466+#REF!+H474</f>
        <v>#REF!</v>
      </c>
      <c r="I465" s="97">
        <f>I466+I474+I470+I478+I488+I500+I499+I495</f>
        <v>9169.981</v>
      </c>
      <c r="J465" s="97">
        <f>J466+J474+J470+J478+J488+J500+J499+J495</f>
        <v>9155.71665</v>
      </c>
      <c r="K465" s="96">
        <f t="shared" si="80"/>
        <v>99.84444515206738</v>
      </c>
    </row>
    <row r="466" spans="1:11" ht="30">
      <c r="A466" s="8" t="s">
        <v>136</v>
      </c>
      <c r="B466" s="90" t="s">
        <v>133</v>
      </c>
      <c r="C466" s="90" t="s">
        <v>135</v>
      </c>
      <c r="D466" s="84" t="s">
        <v>378</v>
      </c>
      <c r="E466" s="82"/>
      <c r="F466" s="82"/>
      <c r="G466" s="97">
        <f aca="true" t="shared" si="90" ref="G466:J468">G467</f>
        <v>898</v>
      </c>
      <c r="H466" s="97">
        <f t="shared" si="90"/>
        <v>880.31705</v>
      </c>
      <c r="I466" s="97">
        <f t="shared" si="90"/>
        <v>2208.4</v>
      </c>
      <c r="J466" s="97">
        <f t="shared" si="90"/>
        <v>2208.359</v>
      </c>
      <c r="K466" s="96">
        <f t="shared" si="80"/>
        <v>99.99814345227314</v>
      </c>
    </row>
    <row r="467" spans="1:11" ht="30">
      <c r="A467" s="8" t="s">
        <v>50</v>
      </c>
      <c r="B467" s="90" t="s">
        <v>133</v>
      </c>
      <c r="C467" s="90" t="s">
        <v>135</v>
      </c>
      <c r="D467" s="84" t="s">
        <v>378</v>
      </c>
      <c r="E467" s="84">
        <v>600</v>
      </c>
      <c r="F467" s="82"/>
      <c r="G467" s="97">
        <f t="shared" si="90"/>
        <v>898</v>
      </c>
      <c r="H467" s="97">
        <f t="shared" si="90"/>
        <v>880.31705</v>
      </c>
      <c r="I467" s="97">
        <f t="shared" si="90"/>
        <v>2208.4</v>
      </c>
      <c r="J467" s="97">
        <f t="shared" si="90"/>
        <v>2208.359</v>
      </c>
      <c r="K467" s="96">
        <f t="shared" si="80"/>
        <v>99.99814345227314</v>
      </c>
    </row>
    <row r="468" spans="1:11" ht="15">
      <c r="A468" s="8" t="s">
        <v>51</v>
      </c>
      <c r="B468" s="90" t="s">
        <v>133</v>
      </c>
      <c r="C468" s="90" t="s">
        <v>135</v>
      </c>
      <c r="D468" s="84" t="s">
        <v>378</v>
      </c>
      <c r="E468" s="84">
        <v>610</v>
      </c>
      <c r="F468" s="82"/>
      <c r="G468" s="97">
        <f t="shared" si="90"/>
        <v>898</v>
      </c>
      <c r="H468" s="97">
        <f t="shared" si="90"/>
        <v>880.31705</v>
      </c>
      <c r="I468" s="97">
        <f t="shared" si="90"/>
        <v>2208.4</v>
      </c>
      <c r="J468" s="97">
        <f t="shared" si="90"/>
        <v>2208.359</v>
      </c>
      <c r="K468" s="96">
        <f t="shared" si="80"/>
        <v>99.99814345227314</v>
      </c>
    </row>
    <row r="469" spans="1:11" ht="15">
      <c r="A469" s="10" t="s">
        <v>8</v>
      </c>
      <c r="B469" s="90" t="s">
        <v>133</v>
      </c>
      <c r="C469" s="90" t="s">
        <v>135</v>
      </c>
      <c r="D469" s="84" t="s">
        <v>378</v>
      </c>
      <c r="E469" s="84">
        <v>610</v>
      </c>
      <c r="F469" s="84">
        <v>1</v>
      </c>
      <c r="G469" s="97">
        <v>898</v>
      </c>
      <c r="H469" s="97">
        <v>880.31705</v>
      </c>
      <c r="I469" s="97">
        <v>2208.4</v>
      </c>
      <c r="J469" s="97">
        <v>2208.359</v>
      </c>
      <c r="K469" s="96">
        <f t="shared" si="80"/>
        <v>99.99814345227314</v>
      </c>
    </row>
    <row r="470" spans="1:11" ht="33" customHeight="1">
      <c r="A470" s="8" t="s">
        <v>136</v>
      </c>
      <c r="B470" s="90" t="s">
        <v>133</v>
      </c>
      <c r="C470" s="90" t="s">
        <v>135</v>
      </c>
      <c r="D470" s="84" t="s">
        <v>414</v>
      </c>
      <c r="E470" s="82"/>
      <c r="F470" s="82"/>
      <c r="G470" s="96">
        <f aca="true" t="shared" si="91" ref="G470:J472">G471</f>
        <v>2067.1</v>
      </c>
      <c r="H470" s="97">
        <f t="shared" si="91"/>
        <v>1237.89</v>
      </c>
      <c r="I470" s="97">
        <f>I471</f>
        <v>1175.1</v>
      </c>
      <c r="J470" s="97">
        <f>J471</f>
        <v>1161.03296</v>
      </c>
      <c r="K470" s="96">
        <f t="shared" si="80"/>
        <v>98.80290698663944</v>
      </c>
    </row>
    <row r="471" spans="1:11" ht="30">
      <c r="A471" s="8" t="s">
        <v>50</v>
      </c>
      <c r="B471" s="90" t="s">
        <v>133</v>
      </c>
      <c r="C471" s="90" t="s">
        <v>135</v>
      </c>
      <c r="D471" s="84" t="s">
        <v>414</v>
      </c>
      <c r="E471" s="84">
        <v>600</v>
      </c>
      <c r="F471" s="82"/>
      <c r="G471" s="96">
        <f t="shared" si="91"/>
        <v>2067.1</v>
      </c>
      <c r="H471" s="97">
        <f t="shared" si="91"/>
        <v>1237.89</v>
      </c>
      <c r="I471" s="97">
        <f t="shared" si="91"/>
        <v>1175.1</v>
      </c>
      <c r="J471" s="97">
        <f t="shared" si="91"/>
        <v>1161.03296</v>
      </c>
      <c r="K471" s="96">
        <f t="shared" si="80"/>
        <v>98.80290698663944</v>
      </c>
    </row>
    <row r="472" spans="1:11" ht="15">
      <c r="A472" s="8" t="s">
        <v>51</v>
      </c>
      <c r="B472" s="90" t="s">
        <v>133</v>
      </c>
      <c r="C472" s="90" t="s">
        <v>135</v>
      </c>
      <c r="D472" s="84" t="s">
        <v>414</v>
      </c>
      <c r="E472" s="84">
        <v>610</v>
      </c>
      <c r="F472" s="82"/>
      <c r="G472" s="96">
        <f t="shared" si="91"/>
        <v>2067.1</v>
      </c>
      <c r="H472" s="97">
        <f t="shared" si="91"/>
        <v>1237.89</v>
      </c>
      <c r="I472" s="97">
        <f t="shared" si="91"/>
        <v>1175.1</v>
      </c>
      <c r="J472" s="97">
        <f t="shared" si="91"/>
        <v>1161.03296</v>
      </c>
      <c r="K472" s="96">
        <f t="shared" si="80"/>
        <v>98.80290698663944</v>
      </c>
    </row>
    <row r="473" spans="1:11" ht="15">
      <c r="A473" s="10" t="s">
        <v>9</v>
      </c>
      <c r="B473" s="90" t="s">
        <v>133</v>
      </c>
      <c r="C473" s="90" t="s">
        <v>135</v>
      </c>
      <c r="D473" s="84" t="s">
        <v>414</v>
      </c>
      <c r="E473" s="84">
        <v>610</v>
      </c>
      <c r="F473" s="84">
        <v>2</v>
      </c>
      <c r="G473" s="96">
        <v>2067.1</v>
      </c>
      <c r="H473" s="97">
        <v>1237.89</v>
      </c>
      <c r="I473" s="97">
        <v>1175.1</v>
      </c>
      <c r="J473" s="97">
        <v>1161.03296</v>
      </c>
      <c r="K473" s="96">
        <f t="shared" si="80"/>
        <v>98.80290698663944</v>
      </c>
    </row>
    <row r="474" spans="1:11" ht="30">
      <c r="A474" s="8" t="s">
        <v>137</v>
      </c>
      <c r="B474" s="90" t="s">
        <v>133</v>
      </c>
      <c r="C474" s="90" t="s">
        <v>135</v>
      </c>
      <c r="D474" s="84" t="s">
        <v>379</v>
      </c>
      <c r="E474" s="82"/>
      <c r="F474" s="82"/>
      <c r="G474" s="97">
        <f aca="true" t="shared" si="92" ref="G474:J476">G475</f>
        <v>4523.6</v>
      </c>
      <c r="H474" s="97">
        <f t="shared" si="92"/>
        <v>4434.14711</v>
      </c>
      <c r="I474" s="97">
        <f t="shared" si="92"/>
        <v>5445</v>
      </c>
      <c r="J474" s="97">
        <f t="shared" si="92"/>
        <v>5444.84369</v>
      </c>
      <c r="K474" s="96">
        <f t="shared" si="80"/>
        <v>99.99712929292929</v>
      </c>
    </row>
    <row r="475" spans="1:11" ht="30">
      <c r="A475" s="8" t="s">
        <v>50</v>
      </c>
      <c r="B475" s="90" t="s">
        <v>133</v>
      </c>
      <c r="C475" s="90" t="s">
        <v>135</v>
      </c>
      <c r="D475" s="84" t="s">
        <v>379</v>
      </c>
      <c r="E475" s="84">
        <v>600</v>
      </c>
      <c r="F475" s="82"/>
      <c r="G475" s="97">
        <f t="shared" si="92"/>
        <v>4523.6</v>
      </c>
      <c r="H475" s="97">
        <f t="shared" si="92"/>
        <v>4434.14711</v>
      </c>
      <c r="I475" s="97">
        <f t="shared" si="92"/>
        <v>5445</v>
      </c>
      <c r="J475" s="97">
        <f t="shared" si="92"/>
        <v>5444.84369</v>
      </c>
      <c r="K475" s="96">
        <f t="shared" si="80"/>
        <v>99.99712929292929</v>
      </c>
    </row>
    <row r="476" spans="1:11" ht="15">
      <c r="A476" s="8" t="s">
        <v>51</v>
      </c>
      <c r="B476" s="90" t="s">
        <v>133</v>
      </c>
      <c r="C476" s="90" t="s">
        <v>135</v>
      </c>
      <c r="D476" s="84" t="s">
        <v>379</v>
      </c>
      <c r="E476" s="84">
        <v>610</v>
      </c>
      <c r="F476" s="82"/>
      <c r="G476" s="97">
        <f t="shared" si="92"/>
        <v>4523.6</v>
      </c>
      <c r="H476" s="97">
        <f t="shared" si="92"/>
        <v>4434.14711</v>
      </c>
      <c r="I476" s="97">
        <f t="shared" si="92"/>
        <v>5445</v>
      </c>
      <c r="J476" s="97">
        <f t="shared" si="92"/>
        <v>5444.84369</v>
      </c>
      <c r="K476" s="96">
        <f t="shared" si="80"/>
        <v>99.99712929292929</v>
      </c>
    </row>
    <row r="477" spans="1:11" ht="15">
      <c r="A477" s="10" t="s">
        <v>8</v>
      </c>
      <c r="B477" s="90" t="s">
        <v>133</v>
      </c>
      <c r="C477" s="90" t="s">
        <v>135</v>
      </c>
      <c r="D477" s="84" t="s">
        <v>379</v>
      </c>
      <c r="E477" s="84">
        <v>610</v>
      </c>
      <c r="F477" s="84">
        <v>1</v>
      </c>
      <c r="G477" s="97">
        <v>4523.6</v>
      </c>
      <c r="H477" s="97">
        <v>4434.14711</v>
      </c>
      <c r="I477" s="97">
        <v>5445</v>
      </c>
      <c r="J477" s="97">
        <v>5444.84369</v>
      </c>
      <c r="K477" s="96">
        <f t="shared" si="80"/>
        <v>99.99712929292929</v>
      </c>
    </row>
    <row r="478" spans="1:12" ht="60" hidden="1">
      <c r="A478" s="42" t="s">
        <v>229</v>
      </c>
      <c r="B478" s="90" t="s">
        <v>133</v>
      </c>
      <c r="C478" s="90" t="s">
        <v>135</v>
      </c>
      <c r="D478" s="84" t="s">
        <v>39</v>
      </c>
      <c r="E478" s="84"/>
      <c r="F478" s="84"/>
      <c r="G478" s="97"/>
      <c r="H478" s="97"/>
      <c r="I478" s="97">
        <f>I479</f>
        <v>0</v>
      </c>
      <c r="J478" s="97">
        <f>J479</f>
        <v>0</v>
      </c>
      <c r="K478" s="96" t="e">
        <f t="shared" si="80"/>
        <v>#DIV/0!</v>
      </c>
      <c r="L478" s="41"/>
    </row>
    <row r="479" spans="1:12" ht="30" hidden="1">
      <c r="A479" s="8" t="s">
        <v>50</v>
      </c>
      <c r="B479" s="90" t="s">
        <v>133</v>
      </c>
      <c r="C479" s="90" t="s">
        <v>135</v>
      </c>
      <c r="D479" s="84" t="s">
        <v>39</v>
      </c>
      <c r="E479" s="84">
        <v>600</v>
      </c>
      <c r="F479" s="82"/>
      <c r="G479" s="97">
        <f aca="true" t="shared" si="93" ref="G479:J480">G480</f>
        <v>32867.3</v>
      </c>
      <c r="H479" s="97">
        <f t="shared" si="93"/>
        <v>24825.95562</v>
      </c>
      <c r="I479" s="97">
        <f t="shared" si="93"/>
        <v>0</v>
      </c>
      <c r="J479" s="97">
        <f t="shared" si="93"/>
        <v>0</v>
      </c>
      <c r="K479" s="96" t="e">
        <f t="shared" si="80"/>
        <v>#DIV/0!</v>
      </c>
      <c r="L479" s="41"/>
    </row>
    <row r="480" spans="1:12" ht="15" hidden="1">
      <c r="A480" s="8" t="s">
        <v>51</v>
      </c>
      <c r="B480" s="90" t="s">
        <v>133</v>
      </c>
      <c r="C480" s="90" t="s">
        <v>135</v>
      </c>
      <c r="D480" s="84" t="s">
        <v>39</v>
      </c>
      <c r="E480" s="84">
        <v>610</v>
      </c>
      <c r="F480" s="82"/>
      <c r="G480" s="97">
        <f t="shared" si="93"/>
        <v>32867.3</v>
      </c>
      <c r="H480" s="97">
        <f t="shared" si="93"/>
        <v>24825.95562</v>
      </c>
      <c r="I480" s="97">
        <f t="shared" si="93"/>
        <v>0</v>
      </c>
      <c r="J480" s="97">
        <f t="shared" si="93"/>
        <v>0</v>
      </c>
      <c r="K480" s="96" t="e">
        <f t="shared" si="80"/>
        <v>#DIV/0!</v>
      </c>
      <c r="L480" s="41"/>
    </row>
    <row r="481" spans="1:12" ht="15" hidden="1">
      <c r="A481" s="10" t="s">
        <v>9</v>
      </c>
      <c r="B481" s="90" t="s">
        <v>133</v>
      </c>
      <c r="C481" s="90" t="s">
        <v>135</v>
      </c>
      <c r="D481" s="84" t="s">
        <v>39</v>
      </c>
      <c r="E481" s="84">
        <v>610</v>
      </c>
      <c r="F481" s="84">
        <v>2</v>
      </c>
      <c r="G481" s="97">
        <v>32867.3</v>
      </c>
      <c r="H481" s="97">
        <v>24825.95562</v>
      </c>
      <c r="I481" s="97"/>
      <c r="J481" s="97"/>
      <c r="K481" s="96" t="e">
        <f t="shared" si="80"/>
        <v>#DIV/0!</v>
      </c>
      <c r="L481" s="37"/>
    </row>
    <row r="482" spans="1:12" s="108" customFormat="1" ht="60" hidden="1">
      <c r="A482" s="71" t="s">
        <v>230</v>
      </c>
      <c r="B482" s="92" t="s">
        <v>133</v>
      </c>
      <c r="C482" s="92" t="s">
        <v>135</v>
      </c>
      <c r="D482" s="87" t="s">
        <v>231</v>
      </c>
      <c r="E482" s="87"/>
      <c r="F482" s="87"/>
      <c r="G482" s="98"/>
      <c r="H482" s="98"/>
      <c r="I482" s="98">
        <f aca="true" t="shared" si="94" ref="I482:J486">I483</f>
        <v>0</v>
      </c>
      <c r="J482" s="98">
        <f t="shared" si="94"/>
        <v>0</v>
      </c>
      <c r="K482" s="96" t="e">
        <f t="shared" si="80"/>
        <v>#DIV/0!</v>
      </c>
      <c r="L482" s="107"/>
    </row>
    <row r="483" spans="1:12" s="108" customFormat="1" ht="90" hidden="1">
      <c r="A483" s="66" t="s">
        <v>232</v>
      </c>
      <c r="B483" s="92" t="s">
        <v>133</v>
      </c>
      <c r="C483" s="92" t="s">
        <v>135</v>
      </c>
      <c r="D483" s="87" t="s">
        <v>233</v>
      </c>
      <c r="E483" s="87"/>
      <c r="F483" s="87"/>
      <c r="G483" s="98"/>
      <c r="H483" s="98"/>
      <c r="I483" s="98">
        <f t="shared" si="94"/>
        <v>0</v>
      </c>
      <c r="J483" s="98">
        <f t="shared" si="94"/>
        <v>0</v>
      </c>
      <c r="K483" s="96" t="e">
        <f t="shared" si="80"/>
        <v>#DIV/0!</v>
      </c>
      <c r="L483" s="107"/>
    </row>
    <row r="484" spans="1:12" s="108" customFormat="1" ht="90" hidden="1">
      <c r="A484" s="66" t="s">
        <v>234</v>
      </c>
      <c r="B484" s="92" t="s">
        <v>133</v>
      </c>
      <c r="C484" s="92" t="s">
        <v>135</v>
      </c>
      <c r="D484" s="87" t="s">
        <v>235</v>
      </c>
      <c r="E484" s="87"/>
      <c r="F484" s="87"/>
      <c r="G484" s="98"/>
      <c r="H484" s="98"/>
      <c r="I484" s="98">
        <f t="shared" si="94"/>
        <v>0</v>
      </c>
      <c r="J484" s="98">
        <f t="shared" si="94"/>
        <v>0</v>
      </c>
      <c r="K484" s="96" t="e">
        <f t="shared" si="80"/>
        <v>#DIV/0!</v>
      </c>
      <c r="L484" s="107"/>
    </row>
    <row r="485" spans="1:12" s="108" customFormat="1" ht="30" hidden="1">
      <c r="A485" s="63" t="s">
        <v>50</v>
      </c>
      <c r="B485" s="92" t="s">
        <v>133</v>
      </c>
      <c r="C485" s="92" t="s">
        <v>135</v>
      </c>
      <c r="D485" s="87" t="s">
        <v>235</v>
      </c>
      <c r="E485" s="87">
        <v>600</v>
      </c>
      <c r="F485" s="93"/>
      <c r="G485" s="98">
        <f>G486</f>
        <v>4523.6</v>
      </c>
      <c r="H485" s="98">
        <f>H486</f>
        <v>4434.14711</v>
      </c>
      <c r="I485" s="98">
        <f t="shared" si="94"/>
        <v>0</v>
      </c>
      <c r="J485" s="98">
        <f t="shared" si="94"/>
        <v>0</v>
      </c>
      <c r="K485" s="96" t="e">
        <f aca="true" t="shared" si="95" ref="K485:K568">J485/I485*100</f>
        <v>#DIV/0!</v>
      </c>
      <c r="L485" s="107"/>
    </row>
    <row r="486" spans="1:12" s="108" customFormat="1" ht="15" hidden="1">
      <c r="A486" s="63" t="s">
        <v>51</v>
      </c>
      <c r="B486" s="92" t="s">
        <v>133</v>
      </c>
      <c r="C486" s="92" t="s">
        <v>135</v>
      </c>
      <c r="D486" s="87" t="s">
        <v>235</v>
      </c>
      <c r="E486" s="87">
        <v>610</v>
      </c>
      <c r="F486" s="93"/>
      <c r="G486" s="98">
        <f>G487</f>
        <v>4523.6</v>
      </c>
      <c r="H486" s="98">
        <f>H487</f>
        <v>4434.14711</v>
      </c>
      <c r="I486" s="98">
        <f t="shared" si="94"/>
        <v>0</v>
      </c>
      <c r="J486" s="98">
        <f t="shared" si="94"/>
        <v>0</v>
      </c>
      <c r="K486" s="96" t="e">
        <f t="shared" si="95"/>
        <v>#DIV/0!</v>
      </c>
      <c r="L486" s="107"/>
    </row>
    <row r="487" spans="1:12" s="108" customFormat="1" ht="15" hidden="1">
      <c r="A487" s="64" t="s">
        <v>9</v>
      </c>
      <c r="B487" s="92" t="s">
        <v>133</v>
      </c>
      <c r="C487" s="92" t="s">
        <v>135</v>
      </c>
      <c r="D487" s="87" t="s">
        <v>235</v>
      </c>
      <c r="E487" s="87">
        <v>610</v>
      </c>
      <c r="F487" s="87">
        <v>2</v>
      </c>
      <c r="G487" s="98">
        <v>4523.6</v>
      </c>
      <c r="H487" s="98">
        <v>4434.14711</v>
      </c>
      <c r="I487" s="98"/>
      <c r="J487" s="98"/>
      <c r="K487" s="96" t="e">
        <f t="shared" si="95"/>
        <v>#DIV/0!</v>
      </c>
      <c r="L487" s="107"/>
    </row>
    <row r="488" spans="1:13" ht="60">
      <c r="A488" s="42" t="s">
        <v>229</v>
      </c>
      <c r="B488" s="90" t="s">
        <v>133</v>
      </c>
      <c r="C488" s="90" t="s">
        <v>135</v>
      </c>
      <c r="D488" s="84" t="s">
        <v>455</v>
      </c>
      <c r="E488" s="84"/>
      <c r="F488" s="84"/>
      <c r="G488" s="97"/>
      <c r="H488" s="97"/>
      <c r="I488" s="97">
        <f aca="true" t="shared" si="96" ref="I488:J490">I489</f>
        <v>200</v>
      </c>
      <c r="J488" s="97">
        <f t="shared" si="96"/>
        <v>200</v>
      </c>
      <c r="K488" s="96">
        <f t="shared" si="95"/>
        <v>100</v>
      </c>
      <c r="L488" s="101"/>
      <c r="M488" s="41"/>
    </row>
    <row r="489" spans="1:13" ht="30">
      <c r="A489" s="8" t="s">
        <v>50</v>
      </c>
      <c r="B489" s="90" t="s">
        <v>133</v>
      </c>
      <c r="C489" s="90" t="s">
        <v>135</v>
      </c>
      <c r="D489" s="84" t="s">
        <v>455</v>
      </c>
      <c r="E489" s="84">
        <v>600</v>
      </c>
      <c r="F489" s="82"/>
      <c r="G489" s="97">
        <f>G490</f>
        <v>32867.3</v>
      </c>
      <c r="H489" s="97">
        <f>H490</f>
        <v>24825.95562</v>
      </c>
      <c r="I489" s="97">
        <f t="shared" si="96"/>
        <v>200</v>
      </c>
      <c r="J489" s="97">
        <f t="shared" si="96"/>
        <v>200</v>
      </c>
      <c r="K489" s="96">
        <f t="shared" si="95"/>
        <v>100</v>
      </c>
      <c r="L489" s="101"/>
      <c r="M489" s="41"/>
    </row>
    <row r="490" spans="1:13" ht="15">
      <c r="A490" s="8" t="s">
        <v>51</v>
      </c>
      <c r="B490" s="90" t="s">
        <v>133</v>
      </c>
      <c r="C490" s="90" t="s">
        <v>135</v>
      </c>
      <c r="D490" s="84" t="s">
        <v>455</v>
      </c>
      <c r="E490" s="84">
        <v>610</v>
      </c>
      <c r="F490" s="82"/>
      <c r="G490" s="97">
        <f>G491</f>
        <v>32867.3</v>
      </c>
      <c r="H490" s="97">
        <f>H491</f>
        <v>24825.95562</v>
      </c>
      <c r="I490" s="97">
        <f t="shared" si="96"/>
        <v>200</v>
      </c>
      <c r="J490" s="97">
        <f t="shared" si="96"/>
        <v>200</v>
      </c>
      <c r="K490" s="96">
        <f t="shared" si="95"/>
        <v>100</v>
      </c>
      <c r="L490" s="101"/>
      <c r="M490" s="41"/>
    </row>
    <row r="491" spans="1:13" ht="15">
      <c r="A491" s="10" t="s">
        <v>9</v>
      </c>
      <c r="B491" s="90" t="s">
        <v>133</v>
      </c>
      <c r="C491" s="90" t="s">
        <v>135</v>
      </c>
      <c r="D491" s="84" t="s">
        <v>455</v>
      </c>
      <c r="E491" s="84">
        <v>610</v>
      </c>
      <c r="F491" s="84">
        <v>2</v>
      </c>
      <c r="G491" s="97">
        <v>32867.3</v>
      </c>
      <c r="H491" s="97">
        <v>24825.95562</v>
      </c>
      <c r="I491" s="97">
        <v>200</v>
      </c>
      <c r="J491" s="97">
        <v>200</v>
      </c>
      <c r="K491" s="96">
        <f t="shared" si="95"/>
        <v>100</v>
      </c>
      <c r="L491" s="101"/>
      <c r="M491" s="37"/>
    </row>
    <row r="492" spans="1:15" ht="60">
      <c r="A492" s="74" t="s">
        <v>550</v>
      </c>
      <c r="B492" s="90" t="s">
        <v>133</v>
      </c>
      <c r="C492" s="90" t="s">
        <v>135</v>
      </c>
      <c r="D492" s="84" t="s">
        <v>551</v>
      </c>
      <c r="E492" s="84"/>
      <c r="F492" s="84"/>
      <c r="G492" s="97"/>
      <c r="H492" s="97"/>
      <c r="I492" s="97">
        <f>I493</f>
        <v>8.481</v>
      </c>
      <c r="J492" s="97">
        <f>J493</f>
        <v>8.481</v>
      </c>
      <c r="K492" s="201">
        <f>K493</f>
        <v>0</v>
      </c>
      <c r="L492" s="202"/>
      <c r="M492" s="100"/>
      <c r="O492" s="100"/>
    </row>
    <row r="493" spans="1:15" ht="30">
      <c r="A493" s="8" t="s">
        <v>50</v>
      </c>
      <c r="B493" s="90" t="s">
        <v>133</v>
      </c>
      <c r="C493" s="90" t="s">
        <v>135</v>
      </c>
      <c r="D493" s="84" t="s">
        <v>551</v>
      </c>
      <c r="E493" s="84">
        <v>600</v>
      </c>
      <c r="F493" s="82"/>
      <c r="G493" s="97">
        <f aca="true" t="shared" si="97" ref="G493:I494">G494</f>
        <v>32867.3</v>
      </c>
      <c r="H493" s="97">
        <f t="shared" si="97"/>
        <v>24825.95562</v>
      </c>
      <c r="I493" s="97">
        <f t="shared" si="97"/>
        <v>8.481</v>
      </c>
      <c r="J493" s="97">
        <f>J494</f>
        <v>8.481</v>
      </c>
      <c r="K493" s="201">
        <f>K494</f>
        <v>0</v>
      </c>
      <c r="L493" s="202"/>
      <c r="M493" s="100"/>
      <c r="O493" s="100"/>
    </row>
    <row r="494" spans="1:15" ht="15">
      <c r="A494" s="8" t="s">
        <v>51</v>
      </c>
      <c r="B494" s="90" t="s">
        <v>133</v>
      </c>
      <c r="C494" s="90" t="s">
        <v>135</v>
      </c>
      <c r="D494" s="84" t="s">
        <v>551</v>
      </c>
      <c r="E494" s="84">
        <v>610</v>
      </c>
      <c r="F494" s="82"/>
      <c r="G494" s="97">
        <f t="shared" si="97"/>
        <v>32867.3</v>
      </c>
      <c r="H494" s="97">
        <f t="shared" si="97"/>
        <v>24825.95562</v>
      </c>
      <c r="I494" s="97">
        <f t="shared" si="97"/>
        <v>8.481</v>
      </c>
      <c r="J494" s="97">
        <f>J495</f>
        <v>8.481</v>
      </c>
      <c r="K494" s="201">
        <f>K495</f>
        <v>0</v>
      </c>
      <c r="L494" s="202"/>
      <c r="M494" s="100"/>
      <c r="O494" s="100"/>
    </row>
    <row r="495" spans="1:15" ht="15">
      <c r="A495" s="10" t="s">
        <v>9</v>
      </c>
      <c r="B495" s="90" t="s">
        <v>133</v>
      </c>
      <c r="C495" s="90" t="s">
        <v>135</v>
      </c>
      <c r="D495" s="84" t="s">
        <v>551</v>
      </c>
      <c r="E495" s="84">
        <v>610</v>
      </c>
      <c r="F495" s="84">
        <v>2</v>
      </c>
      <c r="G495" s="97">
        <v>32867.3</v>
      </c>
      <c r="H495" s="97">
        <v>24825.95562</v>
      </c>
      <c r="I495" s="97">
        <v>8.481</v>
      </c>
      <c r="J495" s="97">
        <v>8.481</v>
      </c>
      <c r="K495" s="201"/>
      <c r="L495" s="202"/>
      <c r="M495" s="100"/>
      <c r="O495" s="100"/>
    </row>
    <row r="496" spans="1:15" ht="60">
      <c r="A496" s="74" t="s">
        <v>553</v>
      </c>
      <c r="B496" s="90" t="s">
        <v>133</v>
      </c>
      <c r="C496" s="90" t="s">
        <v>135</v>
      </c>
      <c r="D496" s="84" t="s">
        <v>552</v>
      </c>
      <c r="E496" s="84"/>
      <c r="F496" s="84"/>
      <c r="G496" s="97"/>
      <c r="H496" s="97"/>
      <c r="I496" s="97">
        <f>I497</f>
        <v>33</v>
      </c>
      <c r="J496" s="97">
        <f>J497</f>
        <v>33</v>
      </c>
      <c r="K496" s="201">
        <f>K497</f>
        <v>0</v>
      </c>
      <c r="L496" s="202"/>
      <c r="M496" s="100"/>
      <c r="O496" s="100"/>
    </row>
    <row r="497" spans="1:15" ht="30">
      <c r="A497" s="8" t="s">
        <v>50</v>
      </c>
      <c r="B497" s="90" t="s">
        <v>133</v>
      </c>
      <c r="C497" s="90" t="s">
        <v>135</v>
      </c>
      <c r="D497" s="84" t="s">
        <v>552</v>
      </c>
      <c r="E497" s="84">
        <v>600</v>
      </c>
      <c r="F497" s="82"/>
      <c r="G497" s="97">
        <f aca="true" t="shared" si="98" ref="G497:I498">G498</f>
        <v>32867.3</v>
      </c>
      <c r="H497" s="97">
        <f t="shared" si="98"/>
        <v>24825.95562</v>
      </c>
      <c r="I497" s="97">
        <f t="shared" si="98"/>
        <v>33</v>
      </c>
      <c r="J497" s="97">
        <f>J498</f>
        <v>33</v>
      </c>
      <c r="K497" s="201">
        <f>K498</f>
        <v>0</v>
      </c>
      <c r="L497" s="202"/>
      <c r="M497" s="100"/>
      <c r="O497" s="100"/>
    </row>
    <row r="498" spans="1:15" ht="15">
      <c r="A498" s="8" t="s">
        <v>51</v>
      </c>
      <c r="B498" s="90" t="s">
        <v>133</v>
      </c>
      <c r="C498" s="90" t="s">
        <v>135</v>
      </c>
      <c r="D498" s="84" t="s">
        <v>552</v>
      </c>
      <c r="E498" s="84">
        <v>610</v>
      </c>
      <c r="F498" s="82"/>
      <c r="G498" s="97">
        <f t="shared" si="98"/>
        <v>32867.3</v>
      </c>
      <c r="H498" s="97">
        <f t="shared" si="98"/>
        <v>24825.95562</v>
      </c>
      <c r="I498" s="97">
        <f t="shared" si="98"/>
        <v>33</v>
      </c>
      <c r="J498" s="97">
        <f>J499</f>
        <v>33</v>
      </c>
      <c r="K498" s="201">
        <f>K499</f>
        <v>0</v>
      </c>
      <c r="L498" s="202"/>
      <c r="M498" s="100"/>
      <c r="O498" s="100"/>
    </row>
    <row r="499" spans="1:15" ht="15">
      <c r="A499" s="10" t="s">
        <v>9</v>
      </c>
      <c r="B499" s="90" t="s">
        <v>133</v>
      </c>
      <c r="C499" s="90" t="s">
        <v>135</v>
      </c>
      <c r="D499" s="84" t="s">
        <v>552</v>
      </c>
      <c r="E499" s="84">
        <v>610</v>
      </c>
      <c r="F499" s="84">
        <v>2</v>
      </c>
      <c r="G499" s="97">
        <v>32867.3</v>
      </c>
      <c r="H499" s="97">
        <v>24825.95562</v>
      </c>
      <c r="I499" s="97">
        <v>33</v>
      </c>
      <c r="J499" s="97">
        <v>33</v>
      </c>
      <c r="K499" s="201"/>
      <c r="L499" s="202"/>
      <c r="M499" s="100"/>
      <c r="O499" s="100"/>
    </row>
    <row r="500" spans="1:13" ht="24" customHeight="1">
      <c r="A500" s="42" t="s">
        <v>491</v>
      </c>
      <c r="B500" s="90" t="s">
        <v>133</v>
      </c>
      <c r="C500" s="90" t="s">
        <v>135</v>
      </c>
      <c r="D500" s="84" t="s">
        <v>490</v>
      </c>
      <c r="E500" s="84"/>
      <c r="F500" s="84"/>
      <c r="G500" s="97"/>
      <c r="H500" s="97"/>
      <c r="I500" s="97">
        <f>I501</f>
        <v>100</v>
      </c>
      <c r="J500" s="97">
        <f>J501</f>
        <v>100</v>
      </c>
      <c r="K500" s="96">
        <f>J500/I500*100</f>
        <v>100</v>
      </c>
      <c r="L500" s="101"/>
      <c r="M500" s="41"/>
    </row>
    <row r="501" spans="1:13" ht="30">
      <c r="A501" s="8" t="s">
        <v>50</v>
      </c>
      <c r="B501" s="90" t="s">
        <v>133</v>
      </c>
      <c r="C501" s="90" t="s">
        <v>135</v>
      </c>
      <c r="D501" s="84" t="s">
        <v>490</v>
      </c>
      <c r="E501" s="84">
        <v>600</v>
      </c>
      <c r="F501" s="82"/>
      <c r="G501" s="97">
        <f aca="true" t="shared" si="99" ref="G501:J502">G502</f>
        <v>32867.3</v>
      </c>
      <c r="H501" s="97">
        <f t="shared" si="99"/>
        <v>24825.95562</v>
      </c>
      <c r="I501" s="97">
        <f t="shared" si="99"/>
        <v>100</v>
      </c>
      <c r="J501" s="97">
        <f t="shared" si="99"/>
        <v>100</v>
      </c>
      <c r="K501" s="96">
        <f>J501/I501*100</f>
        <v>100</v>
      </c>
      <c r="L501" s="101"/>
      <c r="M501" s="41"/>
    </row>
    <row r="502" spans="1:13" ht="15">
      <c r="A502" s="8" t="s">
        <v>51</v>
      </c>
      <c r="B502" s="90" t="s">
        <v>133</v>
      </c>
      <c r="C502" s="90" t="s">
        <v>135</v>
      </c>
      <c r="D502" s="84" t="s">
        <v>490</v>
      </c>
      <c r="E502" s="84">
        <v>610</v>
      </c>
      <c r="F502" s="82"/>
      <c r="G502" s="97">
        <f t="shared" si="99"/>
        <v>32867.3</v>
      </c>
      <c r="H502" s="97">
        <f t="shared" si="99"/>
        <v>24825.95562</v>
      </c>
      <c r="I502" s="97">
        <f t="shared" si="99"/>
        <v>100</v>
      </c>
      <c r="J502" s="97">
        <f t="shared" si="99"/>
        <v>100</v>
      </c>
      <c r="K502" s="96">
        <f>J502/I502*100</f>
        <v>100</v>
      </c>
      <c r="L502" s="101"/>
      <c r="M502" s="41"/>
    </row>
    <row r="503" spans="1:13" ht="15">
      <c r="A503" s="10" t="s">
        <v>9</v>
      </c>
      <c r="B503" s="90" t="s">
        <v>133</v>
      </c>
      <c r="C503" s="90" t="s">
        <v>135</v>
      </c>
      <c r="D503" s="84" t="s">
        <v>490</v>
      </c>
      <c r="E503" s="84">
        <v>610</v>
      </c>
      <c r="F503" s="84">
        <v>2</v>
      </c>
      <c r="G503" s="97">
        <v>32867.3</v>
      </c>
      <c r="H503" s="97">
        <v>24825.95562</v>
      </c>
      <c r="I503" s="97">
        <v>100</v>
      </c>
      <c r="J503" s="97">
        <v>100</v>
      </c>
      <c r="K503" s="96">
        <f>J503/I503*100</f>
        <v>100</v>
      </c>
      <c r="L503" s="101"/>
      <c r="M503" s="37"/>
    </row>
    <row r="504" spans="1:12" s="115" customFormat="1" ht="45">
      <c r="A504" s="81" t="s">
        <v>142</v>
      </c>
      <c r="B504" s="90" t="s">
        <v>133</v>
      </c>
      <c r="C504" s="90" t="s">
        <v>135</v>
      </c>
      <c r="D504" s="84" t="s">
        <v>381</v>
      </c>
      <c r="E504" s="82"/>
      <c r="F504" s="82"/>
      <c r="G504" s="97">
        <f aca="true" t="shared" si="100" ref="G504:J508">G505</f>
        <v>18</v>
      </c>
      <c r="H504" s="97">
        <f t="shared" si="100"/>
        <v>0</v>
      </c>
      <c r="I504" s="97">
        <f t="shared" si="100"/>
        <v>35.6</v>
      </c>
      <c r="J504" s="97">
        <f t="shared" si="100"/>
        <v>18.5</v>
      </c>
      <c r="K504" s="96">
        <f t="shared" si="95"/>
        <v>51.96629213483146</v>
      </c>
      <c r="L504" s="114"/>
    </row>
    <row r="505" spans="1:12" s="115" customFormat="1" ht="30">
      <c r="A505" s="81" t="s">
        <v>307</v>
      </c>
      <c r="B505" s="90" t="s">
        <v>133</v>
      </c>
      <c r="C505" s="90" t="s">
        <v>135</v>
      </c>
      <c r="D505" s="84" t="s">
        <v>382</v>
      </c>
      <c r="E505" s="82"/>
      <c r="F505" s="82"/>
      <c r="G505" s="97">
        <f t="shared" si="100"/>
        <v>18</v>
      </c>
      <c r="H505" s="97">
        <f t="shared" si="100"/>
        <v>0</v>
      </c>
      <c r="I505" s="97">
        <f>I506+I510</f>
        <v>35.6</v>
      </c>
      <c r="J505" s="97">
        <f t="shared" si="100"/>
        <v>18.5</v>
      </c>
      <c r="K505" s="96">
        <f t="shared" si="95"/>
        <v>51.96629213483146</v>
      </c>
      <c r="L505" s="114"/>
    </row>
    <row r="506" spans="1:12" s="115" customFormat="1" ht="120">
      <c r="A506" s="81" t="s">
        <v>380</v>
      </c>
      <c r="B506" s="90" t="s">
        <v>133</v>
      </c>
      <c r="C506" s="90" t="s">
        <v>135</v>
      </c>
      <c r="D506" s="80" t="s">
        <v>383</v>
      </c>
      <c r="E506" s="82"/>
      <c r="F506" s="82"/>
      <c r="G506" s="97">
        <f t="shared" si="100"/>
        <v>18</v>
      </c>
      <c r="H506" s="97">
        <f t="shared" si="100"/>
        <v>0</v>
      </c>
      <c r="I506" s="97">
        <f t="shared" si="100"/>
        <v>19</v>
      </c>
      <c r="J506" s="97">
        <f t="shared" si="100"/>
        <v>18.5</v>
      </c>
      <c r="K506" s="96">
        <f t="shared" si="95"/>
        <v>97.36842105263158</v>
      </c>
      <c r="L506" s="114"/>
    </row>
    <row r="507" spans="1:12" s="115" customFormat="1" ht="30">
      <c r="A507" s="8" t="s">
        <v>50</v>
      </c>
      <c r="B507" s="90" t="s">
        <v>133</v>
      </c>
      <c r="C507" s="90" t="s">
        <v>135</v>
      </c>
      <c r="D507" s="80" t="s">
        <v>383</v>
      </c>
      <c r="E507" s="84">
        <v>600</v>
      </c>
      <c r="F507" s="82"/>
      <c r="G507" s="97">
        <f t="shared" si="100"/>
        <v>18</v>
      </c>
      <c r="H507" s="97">
        <f t="shared" si="100"/>
        <v>0</v>
      </c>
      <c r="I507" s="97">
        <f t="shared" si="100"/>
        <v>19</v>
      </c>
      <c r="J507" s="97">
        <f t="shared" si="100"/>
        <v>18.5</v>
      </c>
      <c r="K507" s="96">
        <f t="shared" si="95"/>
        <v>97.36842105263158</v>
      </c>
      <c r="L507" s="114"/>
    </row>
    <row r="508" spans="1:12" s="115" customFormat="1" ht="15">
      <c r="A508" s="8" t="s">
        <v>51</v>
      </c>
      <c r="B508" s="90" t="s">
        <v>133</v>
      </c>
      <c r="C508" s="90" t="s">
        <v>135</v>
      </c>
      <c r="D508" s="80" t="s">
        <v>383</v>
      </c>
      <c r="E508" s="84">
        <v>610</v>
      </c>
      <c r="F508" s="82"/>
      <c r="G508" s="97">
        <f t="shared" si="100"/>
        <v>18</v>
      </c>
      <c r="H508" s="97">
        <f t="shared" si="100"/>
        <v>0</v>
      </c>
      <c r="I508" s="97">
        <f>I509</f>
        <v>19</v>
      </c>
      <c r="J508" s="97">
        <f>J509</f>
        <v>18.5</v>
      </c>
      <c r="K508" s="96">
        <f t="shared" si="95"/>
        <v>97.36842105263158</v>
      </c>
      <c r="L508" s="114"/>
    </row>
    <row r="509" spans="1:12" s="115" customFormat="1" ht="15">
      <c r="A509" s="10" t="s">
        <v>8</v>
      </c>
      <c r="B509" s="90" t="s">
        <v>133</v>
      </c>
      <c r="C509" s="90" t="s">
        <v>135</v>
      </c>
      <c r="D509" s="80" t="s">
        <v>383</v>
      </c>
      <c r="E509" s="84">
        <v>610</v>
      </c>
      <c r="F509" s="84">
        <v>1</v>
      </c>
      <c r="G509" s="97">
        <v>18</v>
      </c>
      <c r="H509" s="97"/>
      <c r="I509" s="97">
        <v>19</v>
      </c>
      <c r="J509" s="97">
        <v>18.5</v>
      </c>
      <c r="K509" s="96">
        <f t="shared" si="95"/>
        <v>97.36842105263158</v>
      </c>
      <c r="L509" s="114"/>
    </row>
    <row r="510" spans="1:15" s="115" customFormat="1" ht="30">
      <c r="A510" s="81" t="s">
        <v>545</v>
      </c>
      <c r="B510" s="90" t="s">
        <v>133</v>
      </c>
      <c r="C510" s="90" t="s">
        <v>135</v>
      </c>
      <c r="D510" s="80" t="s">
        <v>546</v>
      </c>
      <c r="E510" s="82"/>
      <c r="F510" s="82"/>
      <c r="G510" s="97">
        <f aca="true" t="shared" si="101" ref="G510:J512">G511</f>
        <v>18</v>
      </c>
      <c r="H510" s="97">
        <f t="shared" si="101"/>
        <v>0</v>
      </c>
      <c r="I510" s="97">
        <f t="shared" si="101"/>
        <v>16.6</v>
      </c>
      <c r="J510" s="97">
        <f t="shared" si="101"/>
        <v>16.6</v>
      </c>
      <c r="K510" s="197">
        <f>J510/I510*100</f>
        <v>100</v>
      </c>
      <c r="M510" s="100"/>
      <c r="O510" s="100"/>
    </row>
    <row r="511" spans="1:15" s="115" customFormat="1" ht="30">
      <c r="A511" s="8" t="s">
        <v>50</v>
      </c>
      <c r="B511" s="90" t="s">
        <v>133</v>
      </c>
      <c r="C511" s="90" t="s">
        <v>135</v>
      </c>
      <c r="D511" s="80" t="s">
        <v>546</v>
      </c>
      <c r="E511" s="84">
        <v>600</v>
      </c>
      <c r="F511" s="82"/>
      <c r="G511" s="97">
        <f t="shared" si="101"/>
        <v>18</v>
      </c>
      <c r="H511" s="97">
        <f t="shared" si="101"/>
        <v>0</v>
      </c>
      <c r="I511" s="97">
        <f t="shared" si="101"/>
        <v>16.6</v>
      </c>
      <c r="J511" s="97">
        <f t="shared" si="101"/>
        <v>16.6</v>
      </c>
      <c r="K511" s="197">
        <f>J511/I511*100</f>
        <v>100</v>
      </c>
      <c r="M511" s="100"/>
      <c r="O511" s="100"/>
    </row>
    <row r="512" spans="1:15" s="115" customFormat="1" ht="15">
      <c r="A512" s="8" t="s">
        <v>51</v>
      </c>
      <c r="B512" s="90" t="s">
        <v>133</v>
      </c>
      <c r="C512" s="90" t="s">
        <v>135</v>
      </c>
      <c r="D512" s="80" t="s">
        <v>546</v>
      </c>
      <c r="E512" s="84">
        <v>610</v>
      </c>
      <c r="F512" s="82"/>
      <c r="G512" s="97">
        <f t="shared" si="101"/>
        <v>18</v>
      </c>
      <c r="H512" s="97">
        <f t="shared" si="101"/>
        <v>0</v>
      </c>
      <c r="I512" s="97">
        <f>I513</f>
        <v>16.6</v>
      </c>
      <c r="J512" s="97">
        <f>J513</f>
        <v>16.6</v>
      </c>
      <c r="K512" s="197">
        <f>J512/I512*100</f>
        <v>100</v>
      </c>
      <c r="M512" s="100"/>
      <c r="O512" s="100"/>
    </row>
    <row r="513" spans="1:15" s="115" customFormat="1" ht="15">
      <c r="A513" s="10" t="s">
        <v>9</v>
      </c>
      <c r="B513" s="90" t="s">
        <v>133</v>
      </c>
      <c r="C513" s="90" t="s">
        <v>135</v>
      </c>
      <c r="D513" s="80" t="s">
        <v>546</v>
      </c>
      <c r="E513" s="84">
        <v>610</v>
      </c>
      <c r="F513" s="84">
        <v>2</v>
      </c>
      <c r="G513" s="97">
        <v>18</v>
      </c>
      <c r="H513" s="97"/>
      <c r="I513" s="97">
        <v>16.6</v>
      </c>
      <c r="J513" s="97">
        <v>16.6</v>
      </c>
      <c r="K513" s="197">
        <f>J513/I513*100</f>
        <v>100</v>
      </c>
      <c r="M513" s="100"/>
      <c r="O513" s="100"/>
    </row>
    <row r="514" spans="1:11" ht="30">
      <c r="A514" s="72" t="s">
        <v>304</v>
      </c>
      <c r="B514" s="90" t="s">
        <v>133</v>
      </c>
      <c r="C514" s="90" t="s">
        <v>135</v>
      </c>
      <c r="D514" s="84" t="s">
        <v>365</v>
      </c>
      <c r="E514" s="82"/>
      <c r="F514" s="82"/>
      <c r="G514" s="97">
        <f aca="true" t="shared" si="102" ref="G514:J518">G515</f>
        <v>3</v>
      </c>
      <c r="H514" s="97">
        <f t="shared" si="102"/>
        <v>0</v>
      </c>
      <c r="I514" s="97">
        <f t="shared" si="102"/>
        <v>4</v>
      </c>
      <c r="J514" s="97">
        <f t="shared" si="102"/>
        <v>0</v>
      </c>
      <c r="K514" s="96">
        <f t="shared" si="95"/>
        <v>0</v>
      </c>
    </row>
    <row r="515" spans="1:11" ht="30">
      <c r="A515" s="72" t="s">
        <v>319</v>
      </c>
      <c r="B515" s="90" t="s">
        <v>133</v>
      </c>
      <c r="C515" s="90" t="s">
        <v>135</v>
      </c>
      <c r="D515" s="84" t="s">
        <v>384</v>
      </c>
      <c r="E515" s="82"/>
      <c r="F515" s="82"/>
      <c r="G515" s="97">
        <f t="shared" si="102"/>
        <v>3</v>
      </c>
      <c r="H515" s="97">
        <f t="shared" si="102"/>
        <v>0</v>
      </c>
      <c r="I515" s="97">
        <f t="shared" si="102"/>
        <v>4</v>
      </c>
      <c r="J515" s="97">
        <f t="shared" si="102"/>
        <v>0</v>
      </c>
      <c r="K515" s="96">
        <f t="shared" si="95"/>
        <v>0</v>
      </c>
    </row>
    <row r="516" spans="1:11" ht="75">
      <c r="A516" s="72" t="s">
        <v>385</v>
      </c>
      <c r="B516" s="90" t="s">
        <v>133</v>
      </c>
      <c r="C516" s="90" t="s">
        <v>135</v>
      </c>
      <c r="D516" s="80" t="s">
        <v>386</v>
      </c>
      <c r="E516" s="82"/>
      <c r="F516" s="82"/>
      <c r="G516" s="97">
        <f t="shared" si="102"/>
        <v>3</v>
      </c>
      <c r="H516" s="97">
        <f t="shared" si="102"/>
        <v>0</v>
      </c>
      <c r="I516" s="97">
        <f t="shared" si="102"/>
        <v>4</v>
      </c>
      <c r="J516" s="97">
        <f t="shared" si="102"/>
        <v>0</v>
      </c>
      <c r="K516" s="96">
        <f t="shared" si="95"/>
        <v>0</v>
      </c>
    </row>
    <row r="517" spans="1:11" ht="30">
      <c r="A517" s="8" t="s">
        <v>50</v>
      </c>
      <c r="B517" s="90" t="s">
        <v>133</v>
      </c>
      <c r="C517" s="90" t="s">
        <v>135</v>
      </c>
      <c r="D517" s="80" t="s">
        <v>386</v>
      </c>
      <c r="E517" s="84">
        <v>600</v>
      </c>
      <c r="F517" s="82"/>
      <c r="G517" s="97">
        <f t="shared" si="102"/>
        <v>3</v>
      </c>
      <c r="H517" s="97">
        <f t="shared" si="102"/>
        <v>0</v>
      </c>
      <c r="I517" s="97">
        <f t="shared" si="102"/>
        <v>4</v>
      </c>
      <c r="J517" s="97">
        <f t="shared" si="102"/>
        <v>0</v>
      </c>
      <c r="K517" s="96">
        <f t="shared" si="95"/>
        <v>0</v>
      </c>
    </row>
    <row r="518" spans="1:11" ht="15">
      <c r="A518" s="8" t="s">
        <v>51</v>
      </c>
      <c r="B518" s="90" t="s">
        <v>133</v>
      </c>
      <c r="C518" s="90" t="s">
        <v>135</v>
      </c>
      <c r="D518" s="80" t="s">
        <v>386</v>
      </c>
      <c r="E518" s="84">
        <v>610</v>
      </c>
      <c r="F518" s="82"/>
      <c r="G518" s="97">
        <f t="shared" si="102"/>
        <v>3</v>
      </c>
      <c r="H518" s="97">
        <f t="shared" si="102"/>
        <v>0</v>
      </c>
      <c r="I518" s="97">
        <f t="shared" si="102"/>
        <v>4</v>
      </c>
      <c r="J518" s="97">
        <f t="shared" si="102"/>
        <v>0</v>
      </c>
      <c r="K518" s="96">
        <f t="shared" si="95"/>
        <v>0</v>
      </c>
    </row>
    <row r="519" spans="1:11" ht="15">
      <c r="A519" s="10" t="s">
        <v>8</v>
      </c>
      <c r="B519" s="90" t="s">
        <v>133</v>
      </c>
      <c r="C519" s="90" t="s">
        <v>135</v>
      </c>
      <c r="D519" s="80" t="s">
        <v>386</v>
      </c>
      <c r="E519" s="84">
        <v>610</v>
      </c>
      <c r="F519" s="84">
        <v>1</v>
      </c>
      <c r="G519" s="97">
        <v>3</v>
      </c>
      <c r="H519" s="97"/>
      <c r="I519" s="97">
        <v>4</v>
      </c>
      <c r="J519" s="97"/>
      <c r="K519" s="96">
        <f t="shared" si="95"/>
        <v>0</v>
      </c>
    </row>
    <row r="520" spans="1:11" ht="15">
      <c r="A520" s="7" t="s">
        <v>138</v>
      </c>
      <c r="B520" s="155" t="s">
        <v>133</v>
      </c>
      <c r="C520" s="155" t="s">
        <v>139</v>
      </c>
      <c r="D520" s="83"/>
      <c r="E520" s="83"/>
      <c r="F520" s="83"/>
      <c r="G520" s="157">
        <f>G521</f>
        <v>1710</v>
      </c>
      <c r="H520" s="157">
        <f>H521</f>
        <v>1625.25495</v>
      </c>
      <c r="I520" s="157">
        <f>I521</f>
        <v>2273.5</v>
      </c>
      <c r="J520" s="142">
        <f>J521</f>
        <v>2270.7482600000003</v>
      </c>
      <c r="K520" s="143">
        <f t="shared" si="95"/>
        <v>99.87896459203873</v>
      </c>
    </row>
    <row r="521" spans="1:11" ht="15">
      <c r="A521" s="8" t="s">
        <v>16</v>
      </c>
      <c r="B521" s="90" t="s">
        <v>133</v>
      </c>
      <c r="C521" s="90" t="s">
        <v>139</v>
      </c>
      <c r="D521" s="84" t="s">
        <v>297</v>
      </c>
      <c r="E521" s="82"/>
      <c r="F521" s="82"/>
      <c r="G521" s="97">
        <f>G522+G532</f>
        <v>1710</v>
      </c>
      <c r="H521" s="97">
        <f>H522+H532</f>
        <v>1625.25495</v>
      </c>
      <c r="I521" s="97">
        <f>I522+I532</f>
        <v>2273.5</v>
      </c>
      <c r="J521" s="97">
        <f>J522+J532</f>
        <v>2270.7482600000003</v>
      </c>
      <c r="K521" s="96">
        <f t="shared" si="95"/>
        <v>99.87896459203873</v>
      </c>
    </row>
    <row r="522" spans="1:11" ht="30">
      <c r="A522" s="8" t="s">
        <v>66</v>
      </c>
      <c r="B522" s="90" t="s">
        <v>133</v>
      </c>
      <c r="C522" s="90" t="s">
        <v>139</v>
      </c>
      <c r="D522" s="84" t="s">
        <v>295</v>
      </c>
      <c r="E522" s="82"/>
      <c r="F522" s="82"/>
      <c r="G522" s="97">
        <f>G523+G526+G531</f>
        <v>1094.9</v>
      </c>
      <c r="H522" s="97">
        <f>H523+H526+H531</f>
        <v>1018.9307299999999</v>
      </c>
      <c r="I522" s="97">
        <f>I523+I526+I531</f>
        <v>1441</v>
      </c>
      <c r="J522" s="97">
        <f>J523+J526+J531</f>
        <v>1439.13282</v>
      </c>
      <c r="K522" s="96">
        <f t="shared" si="95"/>
        <v>99.87042470506593</v>
      </c>
    </row>
    <row r="523" spans="1:11" ht="60">
      <c r="A523" s="8" t="s">
        <v>19</v>
      </c>
      <c r="B523" s="90" t="s">
        <v>133</v>
      </c>
      <c r="C523" s="90" t="s">
        <v>139</v>
      </c>
      <c r="D523" s="84" t="s">
        <v>295</v>
      </c>
      <c r="E523" s="84">
        <v>100</v>
      </c>
      <c r="F523" s="82"/>
      <c r="G523" s="97">
        <f aca="true" t="shared" si="103" ref="G523:J524">G524</f>
        <v>1034.9</v>
      </c>
      <c r="H523" s="97">
        <f t="shared" si="103"/>
        <v>984.39537</v>
      </c>
      <c r="I523" s="97">
        <f t="shared" si="103"/>
        <v>1366</v>
      </c>
      <c r="J523" s="97">
        <f t="shared" si="103"/>
        <v>1365.04281</v>
      </c>
      <c r="K523" s="96">
        <f t="shared" si="95"/>
        <v>99.92992752562225</v>
      </c>
    </row>
    <row r="524" spans="1:11" ht="30">
      <c r="A524" s="8" t="s">
        <v>20</v>
      </c>
      <c r="B524" s="90" t="s">
        <v>133</v>
      </c>
      <c r="C524" s="90" t="s">
        <v>139</v>
      </c>
      <c r="D524" s="84" t="s">
        <v>295</v>
      </c>
      <c r="E524" s="84">
        <v>120</v>
      </c>
      <c r="F524" s="82"/>
      <c r="G524" s="97">
        <f t="shared" si="103"/>
        <v>1034.9</v>
      </c>
      <c r="H524" s="97">
        <f t="shared" si="103"/>
        <v>984.39537</v>
      </c>
      <c r="I524" s="97">
        <f t="shared" si="103"/>
        <v>1366</v>
      </c>
      <c r="J524" s="97">
        <f t="shared" si="103"/>
        <v>1365.04281</v>
      </c>
      <c r="K524" s="96">
        <f t="shared" si="95"/>
        <v>99.92992752562225</v>
      </c>
    </row>
    <row r="525" spans="1:11" ht="15">
      <c r="A525" s="10" t="s">
        <v>8</v>
      </c>
      <c r="B525" s="90" t="s">
        <v>133</v>
      </c>
      <c r="C525" s="90" t="s">
        <v>139</v>
      </c>
      <c r="D525" s="84" t="s">
        <v>295</v>
      </c>
      <c r="E525" s="84">
        <v>120</v>
      </c>
      <c r="F525" s="84">
        <v>1</v>
      </c>
      <c r="G525" s="97">
        <v>1034.9</v>
      </c>
      <c r="H525" s="97">
        <v>984.39537</v>
      </c>
      <c r="I525" s="97">
        <v>1366</v>
      </c>
      <c r="J525" s="97">
        <v>1365.04281</v>
      </c>
      <c r="K525" s="96">
        <f t="shared" si="95"/>
        <v>99.92992752562225</v>
      </c>
    </row>
    <row r="526" spans="1:11" ht="30">
      <c r="A526" s="74" t="s">
        <v>413</v>
      </c>
      <c r="B526" s="90" t="s">
        <v>133</v>
      </c>
      <c r="C526" s="90" t="s">
        <v>139</v>
      </c>
      <c r="D526" s="84" t="s">
        <v>295</v>
      </c>
      <c r="E526" s="84">
        <v>200</v>
      </c>
      <c r="F526" s="82"/>
      <c r="G526" s="97">
        <f aca="true" t="shared" si="104" ref="G526:J527">G527</f>
        <v>57</v>
      </c>
      <c r="H526" s="97">
        <f t="shared" si="104"/>
        <v>33.09575</v>
      </c>
      <c r="I526" s="97">
        <f t="shared" si="104"/>
        <v>50</v>
      </c>
      <c r="J526" s="97">
        <f t="shared" si="104"/>
        <v>49.604</v>
      </c>
      <c r="K526" s="96">
        <f t="shared" si="95"/>
        <v>99.208</v>
      </c>
    </row>
    <row r="527" spans="1:11" ht="30">
      <c r="A527" s="8" t="s">
        <v>22</v>
      </c>
      <c r="B527" s="90" t="s">
        <v>133</v>
      </c>
      <c r="C527" s="90" t="s">
        <v>139</v>
      </c>
      <c r="D527" s="84" t="s">
        <v>295</v>
      </c>
      <c r="E527" s="84">
        <v>240</v>
      </c>
      <c r="F527" s="82"/>
      <c r="G527" s="97">
        <f t="shared" si="104"/>
        <v>57</v>
      </c>
      <c r="H527" s="97">
        <f t="shared" si="104"/>
        <v>33.09575</v>
      </c>
      <c r="I527" s="97">
        <f t="shared" si="104"/>
        <v>50</v>
      </c>
      <c r="J527" s="97">
        <f t="shared" si="104"/>
        <v>49.604</v>
      </c>
      <c r="K527" s="96">
        <f t="shared" si="95"/>
        <v>99.208</v>
      </c>
    </row>
    <row r="528" spans="1:11" ht="15">
      <c r="A528" s="10" t="s">
        <v>8</v>
      </c>
      <c r="B528" s="90" t="s">
        <v>133</v>
      </c>
      <c r="C528" s="90" t="s">
        <v>139</v>
      </c>
      <c r="D528" s="84" t="s">
        <v>295</v>
      </c>
      <c r="E528" s="84">
        <v>240</v>
      </c>
      <c r="F528" s="84">
        <v>1</v>
      </c>
      <c r="G528" s="97">
        <v>57</v>
      </c>
      <c r="H528" s="97">
        <v>33.09575</v>
      </c>
      <c r="I528" s="97">
        <v>50</v>
      </c>
      <c r="J528" s="97">
        <v>49.604</v>
      </c>
      <c r="K528" s="96">
        <f t="shared" si="95"/>
        <v>99.208</v>
      </c>
    </row>
    <row r="529" spans="1:11" ht="15">
      <c r="A529" s="8" t="s">
        <v>23</v>
      </c>
      <c r="B529" s="90" t="s">
        <v>133</v>
      </c>
      <c r="C529" s="90" t="s">
        <v>139</v>
      </c>
      <c r="D529" s="84" t="s">
        <v>295</v>
      </c>
      <c r="E529" s="84">
        <v>800</v>
      </c>
      <c r="F529" s="82"/>
      <c r="G529" s="97">
        <f aca="true" t="shared" si="105" ref="G529:J530">G530</f>
        <v>3</v>
      </c>
      <c r="H529" s="97">
        <f t="shared" si="105"/>
        <v>1.43961</v>
      </c>
      <c r="I529" s="97">
        <f t="shared" si="105"/>
        <v>25</v>
      </c>
      <c r="J529" s="97">
        <f t="shared" si="105"/>
        <v>24.48601</v>
      </c>
      <c r="K529" s="96">
        <f t="shared" si="95"/>
        <v>97.94404</v>
      </c>
    </row>
    <row r="530" spans="1:11" ht="15">
      <c r="A530" s="8" t="s">
        <v>24</v>
      </c>
      <c r="B530" s="90" t="s">
        <v>133</v>
      </c>
      <c r="C530" s="90" t="s">
        <v>139</v>
      </c>
      <c r="D530" s="84" t="s">
        <v>295</v>
      </c>
      <c r="E530" s="84">
        <v>850</v>
      </c>
      <c r="F530" s="82"/>
      <c r="G530" s="97">
        <f t="shared" si="105"/>
        <v>3</v>
      </c>
      <c r="H530" s="97">
        <f t="shared" si="105"/>
        <v>1.43961</v>
      </c>
      <c r="I530" s="97">
        <f t="shared" si="105"/>
        <v>25</v>
      </c>
      <c r="J530" s="97">
        <f t="shared" si="105"/>
        <v>24.48601</v>
      </c>
      <c r="K530" s="96">
        <f t="shared" si="95"/>
        <v>97.94404</v>
      </c>
    </row>
    <row r="531" spans="1:11" ht="15">
      <c r="A531" s="10" t="s">
        <v>8</v>
      </c>
      <c r="B531" s="90" t="s">
        <v>133</v>
      </c>
      <c r="C531" s="90" t="s">
        <v>139</v>
      </c>
      <c r="D531" s="84" t="s">
        <v>295</v>
      </c>
      <c r="E531" s="84">
        <v>850</v>
      </c>
      <c r="F531" s="84">
        <v>1</v>
      </c>
      <c r="G531" s="97">
        <v>3</v>
      </c>
      <c r="H531" s="97">
        <v>1.43961</v>
      </c>
      <c r="I531" s="97">
        <v>25</v>
      </c>
      <c r="J531" s="97">
        <v>24.48601</v>
      </c>
      <c r="K531" s="96">
        <f t="shared" si="95"/>
        <v>97.94404</v>
      </c>
    </row>
    <row r="532" spans="1:11" ht="30">
      <c r="A532" s="8" t="s">
        <v>67</v>
      </c>
      <c r="B532" s="90" t="s">
        <v>133</v>
      </c>
      <c r="C532" s="90" t="s">
        <v>139</v>
      </c>
      <c r="D532" s="84" t="s">
        <v>387</v>
      </c>
      <c r="E532" s="82"/>
      <c r="F532" s="82"/>
      <c r="G532" s="97">
        <f aca="true" t="shared" si="106" ref="G532:J534">G533</f>
        <v>615.1</v>
      </c>
      <c r="H532" s="97">
        <f t="shared" si="106"/>
        <v>606.32422</v>
      </c>
      <c r="I532" s="97">
        <f t="shared" si="106"/>
        <v>832.5</v>
      </c>
      <c r="J532" s="97">
        <f t="shared" si="106"/>
        <v>831.61544</v>
      </c>
      <c r="K532" s="96">
        <f t="shared" si="95"/>
        <v>99.89374654654655</v>
      </c>
    </row>
    <row r="533" spans="1:11" ht="60">
      <c r="A533" s="8" t="s">
        <v>19</v>
      </c>
      <c r="B533" s="90" t="s">
        <v>133</v>
      </c>
      <c r="C533" s="90" t="s">
        <v>139</v>
      </c>
      <c r="D533" s="84" t="s">
        <v>387</v>
      </c>
      <c r="E533" s="84">
        <v>100</v>
      </c>
      <c r="F533" s="82"/>
      <c r="G533" s="97">
        <f t="shared" si="106"/>
        <v>615.1</v>
      </c>
      <c r="H533" s="97">
        <f t="shared" si="106"/>
        <v>606.32422</v>
      </c>
      <c r="I533" s="97">
        <f t="shared" si="106"/>
        <v>832.5</v>
      </c>
      <c r="J533" s="97">
        <f t="shared" si="106"/>
        <v>831.61544</v>
      </c>
      <c r="K533" s="96">
        <f t="shared" si="95"/>
        <v>99.89374654654655</v>
      </c>
    </row>
    <row r="534" spans="1:11" ht="15">
      <c r="A534" s="8" t="s">
        <v>554</v>
      </c>
      <c r="B534" s="90" t="s">
        <v>133</v>
      </c>
      <c r="C534" s="90" t="s">
        <v>139</v>
      </c>
      <c r="D534" s="84" t="s">
        <v>387</v>
      </c>
      <c r="E534" s="84">
        <v>110</v>
      </c>
      <c r="F534" s="82"/>
      <c r="G534" s="97">
        <f t="shared" si="106"/>
        <v>615.1</v>
      </c>
      <c r="H534" s="97">
        <f t="shared" si="106"/>
        <v>606.32422</v>
      </c>
      <c r="I534" s="97">
        <f t="shared" si="106"/>
        <v>832.5</v>
      </c>
      <c r="J534" s="97">
        <f t="shared" si="106"/>
        <v>831.61544</v>
      </c>
      <c r="K534" s="96">
        <f t="shared" si="95"/>
        <v>99.89374654654655</v>
      </c>
    </row>
    <row r="535" spans="1:11" ht="15">
      <c r="A535" s="10" t="s">
        <v>8</v>
      </c>
      <c r="B535" s="90" t="s">
        <v>133</v>
      </c>
      <c r="C535" s="90" t="s">
        <v>139</v>
      </c>
      <c r="D535" s="84" t="s">
        <v>387</v>
      </c>
      <c r="E535" s="84">
        <v>110</v>
      </c>
      <c r="F535" s="84">
        <v>1</v>
      </c>
      <c r="G535" s="97">
        <v>615.1</v>
      </c>
      <c r="H535" s="97">
        <v>606.32422</v>
      </c>
      <c r="I535" s="97">
        <v>832.5</v>
      </c>
      <c r="J535" s="97">
        <v>831.61544</v>
      </c>
      <c r="K535" s="96">
        <f t="shared" si="95"/>
        <v>99.89374654654655</v>
      </c>
    </row>
    <row r="536" spans="1:12" s="129" customFormat="1" ht="15">
      <c r="A536" s="124" t="s">
        <v>68</v>
      </c>
      <c r="B536" s="125">
        <v>1000</v>
      </c>
      <c r="C536" s="126"/>
      <c r="D536" s="127"/>
      <c r="E536" s="127"/>
      <c r="F536" s="127"/>
      <c r="G536" s="130" t="e">
        <f>G547+G591+G557</f>
        <v>#REF!</v>
      </c>
      <c r="H536" s="130" t="e">
        <f>H547+H591+H557</f>
        <v>#REF!</v>
      </c>
      <c r="I536" s="130">
        <f>I547+I557+I591+I631</f>
        <v>26608.873470000002</v>
      </c>
      <c r="J536" s="130">
        <f>J547+J557+J591+J631</f>
        <v>26539.054109999997</v>
      </c>
      <c r="K536" s="144">
        <f t="shared" si="95"/>
        <v>99.73760873387323</v>
      </c>
      <c r="L536" s="128"/>
    </row>
    <row r="537" spans="1:17" ht="15">
      <c r="A537" s="7" t="s">
        <v>8</v>
      </c>
      <c r="B537" s="91" t="s">
        <v>140</v>
      </c>
      <c r="C537" s="89"/>
      <c r="D537" s="82"/>
      <c r="E537" s="82"/>
      <c r="F537" s="82"/>
      <c r="G537" s="157" t="e">
        <f>G34+G37+G48+G66+G101+G105+G114+G179+G193+G552+G120+G125+G165+G203+G261+#REF!+G110+G270+G40+G212+G244+G546</f>
        <v>#REF!</v>
      </c>
      <c r="H537" s="157" t="e">
        <f>H34+H37+H48+H66+H101+H105+H114+H179+H193+H552+H120+H125+H165+H203+H261+#REF!+H110+H270+H40+H212+H244+H546</f>
        <v>#REF!</v>
      </c>
      <c r="I537" s="157">
        <f>I552+I589+I556</f>
        <v>2480</v>
      </c>
      <c r="J537" s="142">
        <f>J552+J589</f>
        <v>2262.80674</v>
      </c>
      <c r="K537" s="143">
        <f t="shared" si="95"/>
        <v>91.24220725806451</v>
      </c>
      <c r="Q537" s="104"/>
    </row>
    <row r="538" spans="1:13" ht="15">
      <c r="A538" s="7" t="s">
        <v>9</v>
      </c>
      <c r="B538" s="91" t="s">
        <v>141</v>
      </c>
      <c r="C538" s="89"/>
      <c r="D538" s="82"/>
      <c r="E538" s="82"/>
      <c r="F538" s="82"/>
      <c r="G538" s="157" t="e">
        <f>G80+G83+G87+G90+G596+#REF!+#REF!+#REF!+#REF!+#REF!+#REF!+G91+#REF!+#REF!+#REF!</f>
        <v>#REF!</v>
      </c>
      <c r="H538" s="157" t="e">
        <f>H80+H83+H87+H90+H596+#REF!+#REF!+#REF!+#REF!+#REF!+#REF!+H91+#REF!+#REF!+#REF!</f>
        <v>#REF!</v>
      </c>
      <c r="I538" s="157">
        <f>I604+I608+I612+I616+I620+I624+I630+I636+I639+I571+I580+I584+I600</f>
        <v>24128.87347</v>
      </c>
      <c r="J538" s="142">
        <f>J604+J608+J612+J616+J620+J624+J630+J636+J639+J571+J580+J584</f>
        <v>15730.247370000001</v>
      </c>
      <c r="K538" s="143">
        <f t="shared" si="95"/>
        <v>65.19263068604421</v>
      </c>
      <c r="M538" s="100"/>
    </row>
    <row r="539" spans="1:11" ht="15" hidden="1">
      <c r="A539" s="7" t="s">
        <v>46</v>
      </c>
      <c r="B539" s="155" t="s">
        <v>47</v>
      </c>
      <c r="C539" s="89"/>
      <c r="D539" s="82"/>
      <c r="E539" s="82"/>
      <c r="F539" s="82"/>
      <c r="G539" s="157" t="e">
        <f>G540</f>
        <v>#REF!</v>
      </c>
      <c r="H539" s="157" t="e">
        <f>H540</f>
        <v>#REF!</v>
      </c>
      <c r="I539" s="157">
        <f>I540</f>
        <v>0</v>
      </c>
      <c r="J539" s="142">
        <f>J540</f>
        <v>0</v>
      </c>
      <c r="K539" s="143" t="e">
        <f t="shared" si="95"/>
        <v>#DIV/0!</v>
      </c>
    </row>
    <row r="540" spans="1:11" ht="15" hidden="1">
      <c r="A540" s="7" t="s">
        <v>48</v>
      </c>
      <c r="B540" s="155" t="s">
        <v>47</v>
      </c>
      <c r="C540" s="91" t="s">
        <v>49</v>
      </c>
      <c r="D540" s="82"/>
      <c r="E540" s="82"/>
      <c r="F540" s="82"/>
      <c r="G540" s="157" t="e">
        <f>#REF!+G542</f>
        <v>#REF!</v>
      </c>
      <c r="H540" s="157" t="e">
        <f>#REF!+H542</f>
        <v>#REF!</v>
      </c>
      <c r="I540" s="157">
        <f>I542</f>
        <v>0</v>
      </c>
      <c r="J540" s="142">
        <f>J542</f>
        <v>0</v>
      </c>
      <c r="K540" s="143" t="e">
        <f t="shared" si="95"/>
        <v>#DIV/0!</v>
      </c>
    </row>
    <row r="541" spans="1:11" ht="45" hidden="1">
      <c r="A541" s="8" t="s">
        <v>55</v>
      </c>
      <c r="B541" s="90" t="s">
        <v>47</v>
      </c>
      <c r="C541" s="90" t="s">
        <v>49</v>
      </c>
      <c r="D541" s="84" t="s">
        <v>56</v>
      </c>
      <c r="E541" s="82"/>
      <c r="F541" s="82"/>
      <c r="G541" s="97">
        <f aca="true" t="shared" si="107" ref="G541:J545">G542</f>
        <v>5333.1</v>
      </c>
      <c r="H541" s="97">
        <f t="shared" si="107"/>
        <v>0</v>
      </c>
      <c r="I541" s="157">
        <f t="shared" si="107"/>
        <v>0</v>
      </c>
      <c r="J541" s="142">
        <f t="shared" si="107"/>
        <v>0</v>
      </c>
      <c r="K541" s="143" t="e">
        <f t="shared" si="95"/>
        <v>#DIV/0!</v>
      </c>
    </row>
    <row r="542" spans="1:11" ht="75" hidden="1">
      <c r="A542" s="8" t="s">
        <v>57</v>
      </c>
      <c r="B542" s="90" t="s">
        <v>47</v>
      </c>
      <c r="C542" s="90" t="s">
        <v>49</v>
      </c>
      <c r="D542" s="84" t="s">
        <v>58</v>
      </c>
      <c r="E542" s="82"/>
      <c r="F542" s="82"/>
      <c r="G542" s="97">
        <f t="shared" si="107"/>
        <v>5333.1</v>
      </c>
      <c r="H542" s="97">
        <f t="shared" si="107"/>
        <v>0</v>
      </c>
      <c r="I542" s="157">
        <f t="shared" si="107"/>
        <v>0</v>
      </c>
      <c r="J542" s="142">
        <f t="shared" si="107"/>
        <v>0</v>
      </c>
      <c r="K542" s="143" t="e">
        <f t="shared" si="95"/>
        <v>#DIV/0!</v>
      </c>
    </row>
    <row r="543" spans="1:11" ht="75" hidden="1">
      <c r="A543" s="8" t="s">
        <v>59</v>
      </c>
      <c r="B543" s="90" t="s">
        <v>47</v>
      </c>
      <c r="C543" s="90" t="s">
        <v>49</v>
      </c>
      <c r="D543" s="84" t="s">
        <v>60</v>
      </c>
      <c r="E543" s="82"/>
      <c r="F543" s="82"/>
      <c r="G543" s="97">
        <f t="shared" si="107"/>
        <v>5333.1</v>
      </c>
      <c r="H543" s="97">
        <f t="shared" si="107"/>
        <v>0</v>
      </c>
      <c r="I543" s="157">
        <f t="shared" si="107"/>
        <v>0</v>
      </c>
      <c r="J543" s="142">
        <f t="shared" si="107"/>
        <v>0</v>
      </c>
      <c r="K543" s="143" t="e">
        <f t="shared" si="95"/>
        <v>#DIV/0!</v>
      </c>
    </row>
    <row r="544" spans="1:11" ht="30" hidden="1">
      <c r="A544" s="8" t="s">
        <v>21</v>
      </c>
      <c r="B544" s="90" t="s">
        <v>47</v>
      </c>
      <c r="C544" s="89" t="s">
        <v>49</v>
      </c>
      <c r="D544" s="84" t="s">
        <v>60</v>
      </c>
      <c r="E544" s="84">
        <v>200</v>
      </c>
      <c r="F544" s="84"/>
      <c r="G544" s="97">
        <f t="shared" si="107"/>
        <v>5333.1</v>
      </c>
      <c r="H544" s="97">
        <f t="shared" si="107"/>
        <v>0</v>
      </c>
      <c r="I544" s="157">
        <f t="shared" si="107"/>
        <v>0</v>
      </c>
      <c r="J544" s="142">
        <f t="shared" si="107"/>
        <v>0</v>
      </c>
      <c r="K544" s="143" t="e">
        <f t="shared" si="95"/>
        <v>#DIV/0!</v>
      </c>
    </row>
    <row r="545" spans="1:11" ht="30" hidden="1">
      <c r="A545" s="8" t="s">
        <v>22</v>
      </c>
      <c r="B545" s="90" t="s">
        <v>47</v>
      </c>
      <c r="C545" s="89" t="s">
        <v>49</v>
      </c>
      <c r="D545" s="84" t="s">
        <v>60</v>
      </c>
      <c r="E545" s="84">
        <v>240</v>
      </c>
      <c r="F545" s="84"/>
      <c r="G545" s="97">
        <f t="shared" si="107"/>
        <v>5333.1</v>
      </c>
      <c r="H545" s="97">
        <f t="shared" si="107"/>
        <v>0</v>
      </c>
      <c r="I545" s="157">
        <f t="shared" si="107"/>
        <v>0</v>
      </c>
      <c r="J545" s="142">
        <f t="shared" si="107"/>
        <v>0</v>
      </c>
      <c r="K545" s="143" t="e">
        <f t="shared" si="95"/>
        <v>#DIV/0!</v>
      </c>
    </row>
    <row r="546" spans="1:11" ht="15" hidden="1">
      <c r="A546" s="10" t="s">
        <v>8</v>
      </c>
      <c r="B546" s="90" t="s">
        <v>47</v>
      </c>
      <c r="C546" s="90" t="s">
        <v>49</v>
      </c>
      <c r="D546" s="84" t="s">
        <v>60</v>
      </c>
      <c r="E546" s="84">
        <v>240</v>
      </c>
      <c r="F546" s="84">
        <v>1</v>
      </c>
      <c r="G546" s="97">
        <v>5333.1</v>
      </c>
      <c r="H546" s="97"/>
      <c r="I546" s="157"/>
      <c r="J546" s="142"/>
      <c r="K546" s="143" t="e">
        <f t="shared" si="95"/>
        <v>#DIV/0!</v>
      </c>
    </row>
    <row r="547" spans="1:11" ht="15">
      <c r="A547" s="7" t="s">
        <v>118</v>
      </c>
      <c r="B547" s="155">
        <v>1000</v>
      </c>
      <c r="C547" s="155">
        <v>1001</v>
      </c>
      <c r="D547" s="84"/>
      <c r="E547" s="83"/>
      <c r="F547" s="83"/>
      <c r="G547" s="157">
        <f aca="true" t="shared" si="108" ref="G547:J551">G548</f>
        <v>1540</v>
      </c>
      <c r="H547" s="157">
        <f t="shared" si="108"/>
        <v>1083.20122</v>
      </c>
      <c r="I547" s="157">
        <f t="shared" si="108"/>
        <v>2024</v>
      </c>
      <c r="J547" s="142">
        <f t="shared" si="108"/>
        <v>2023.73694</v>
      </c>
      <c r="K547" s="143">
        <f t="shared" si="95"/>
        <v>99.98700296442688</v>
      </c>
    </row>
    <row r="548" spans="1:11" ht="15">
      <c r="A548" s="8" t="s">
        <v>16</v>
      </c>
      <c r="B548" s="90">
        <v>1000</v>
      </c>
      <c r="C548" s="90">
        <v>1001</v>
      </c>
      <c r="D548" s="84" t="s">
        <v>297</v>
      </c>
      <c r="E548" s="82"/>
      <c r="F548" s="82"/>
      <c r="G548" s="97">
        <f t="shared" si="108"/>
        <v>1540</v>
      </c>
      <c r="H548" s="97">
        <f t="shared" si="108"/>
        <v>1083.20122</v>
      </c>
      <c r="I548" s="97">
        <f>I549+I553</f>
        <v>2024</v>
      </c>
      <c r="J548" s="97">
        <f>J549+J553</f>
        <v>2023.73694</v>
      </c>
      <c r="K548" s="96">
        <f t="shared" si="95"/>
        <v>99.98700296442688</v>
      </c>
    </row>
    <row r="549" spans="1:11" ht="30">
      <c r="A549" s="8" t="s">
        <v>361</v>
      </c>
      <c r="B549" s="90">
        <v>1000</v>
      </c>
      <c r="C549" s="90">
        <v>1001</v>
      </c>
      <c r="D549" s="84" t="s">
        <v>362</v>
      </c>
      <c r="E549" s="82"/>
      <c r="F549" s="82"/>
      <c r="G549" s="97">
        <f t="shared" si="108"/>
        <v>1540</v>
      </c>
      <c r="H549" s="97">
        <f t="shared" si="108"/>
        <v>1083.20122</v>
      </c>
      <c r="I549" s="97">
        <f t="shared" si="108"/>
        <v>1808</v>
      </c>
      <c r="J549" s="97">
        <f t="shared" si="108"/>
        <v>1807.73694</v>
      </c>
      <c r="K549" s="96">
        <f t="shared" si="95"/>
        <v>99.98545022123893</v>
      </c>
    </row>
    <row r="550" spans="1:11" ht="15">
      <c r="A550" s="8" t="s">
        <v>53</v>
      </c>
      <c r="B550" s="90">
        <v>1000</v>
      </c>
      <c r="C550" s="90">
        <v>1001</v>
      </c>
      <c r="D550" s="84" t="s">
        <v>362</v>
      </c>
      <c r="E550" s="84">
        <v>300</v>
      </c>
      <c r="F550" s="82"/>
      <c r="G550" s="97">
        <f t="shared" si="108"/>
        <v>1540</v>
      </c>
      <c r="H550" s="97">
        <f t="shared" si="108"/>
        <v>1083.20122</v>
      </c>
      <c r="I550" s="97">
        <f t="shared" si="108"/>
        <v>1808</v>
      </c>
      <c r="J550" s="97">
        <f t="shared" si="108"/>
        <v>1807.73694</v>
      </c>
      <c r="K550" s="96">
        <f t="shared" si="95"/>
        <v>99.98545022123893</v>
      </c>
    </row>
    <row r="551" spans="1:11" ht="30">
      <c r="A551" s="8" t="s">
        <v>54</v>
      </c>
      <c r="B551" s="90">
        <v>1000</v>
      </c>
      <c r="C551" s="90">
        <v>1001</v>
      </c>
      <c r="D551" s="84" t="s">
        <v>362</v>
      </c>
      <c r="E551" s="84">
        <v>320</v>
      </c>
      <c r="F551" s="82"/>
      <c r="G551" s="97">
        <f t="shared" si="108"/>
        <v>1540</v>
      </c>
      <c r="H551" s="97">
        <f t="shared" si="108"/>
        <v>1083.20122</v>
      </c>
      <c r="I551" s="97">
        <f t="shared" si="108"/>
        <v>1808</v>
      </c>
      <c r="J551" s="97">
        <f t="shared" si="108"/>
        <v>1807.73694</v>
      </c>
      <c r="K551" s="96">
        <f t="shared" si="95"/>
        <v>99.98545022123893</v>
      </c>
    </row>
    <row r="552" spans="1:11" ht="15">
      <c r="A552" s="10" t="s">
        <v>8</v>
      </c>
      <c r="B552" s="90">
        <v>1000</v>
      </c>
      <c r="C552" s="90">
        <v>1001</v>
      </c>
      <c r="D552" s="84" t="s">
        <v>362</v>
      </c>
      <c r="E552" s="84">
        <v>320</v>
      </c>
      <c r="F552" s="84">
        <v>1</v>
      </c>
      <c r="G552" s="97">
        <v>1540</v>
      </c>
      <c r="H552" s="97">
        <v>1083.20122</v>
      </c>
      <c r="I552" s="97">
        <v>1808</v>
      </c>
      <c r="J552" s="97">
        <v>1807.73694</v>
      </c>
      <c r="K552" s="96">
        <f t="shared" si="95"/>
        <v>99.98545022123893</v>
      </c>
    </row>
    <row r="553" spans="1:15" ht="30">
      <c r="A553" s="199" t="s">
        <v>542</v>
      </c>
      <c r="B553" s="90">
        <v>1000</v>
      </c>
      <c r="C553" s="90">
        <v>1001</v>
      </c>
      <c r="D553" s="84" t="s">
        <v>543</v>
      </c>
      <c r="E553" s="82"/>
      <c r="F553" s="82"/>
      <c r="G553" s="97" t="e">
        <f aca="true" t="shared" si="109" ref="G553:J554">G554</f>
        <v>#REF!</v>
      </c>
      <c r="H553" s="97">
        <f t="shared" si="109"/>
        <v>5635.407</v>
      </c>
      <c r="I553" s="97">
        <f t="shared" si="109"/>
        <v>216</v>
      </c>
      <c r="J553" s="97">
        <f t="shared" si="109"/>
        <v>216</v>
      </c>
      <c r="K553" s="197">
        <f>J553/I553*100</f>
        <v>100</v>
      </c>
      <c r="L553" s="101"/>
      <c r="M553" s="100"/>
      <c r="O553" s="100"/>
    </row>
    <row r="554" spans="1:15" ht="15">
      <c r="A554" s="8" t="s">
        <v>53</v>
      </c>
      <c r="B554" s="90">
        <v>1000</v>
      </c>
      <c r="C554" s="90">
        <v>1001</v>
      </c>
      <c r="D554" s="84" t="s">
        <v>543</v>
      </c>
      <c r="E554" s="84">
        <v>300</v>
      </c>
      <c r="F554" s="82"/>
      <c r="G554" s="97" t="e">
        <f t="shared" si="109"/>
        <v>#REF!</v>
      </c>
      <c r="H554" s="97">
        <f t="shared" si="109"/>
        <v>5635.407</v>
      </c>
      <c r="I554" s="97">
        <f t="shared" si="109"/>
        <v>216</v>
      </c>
      <c r="J554" s="97">
        <f t="shared" si="109"/>
        <v>216</v>
      </c>
      <c r="K554" s="197">
        <f>J554/I554*100</f>
        <v>100</v>
      </c>
      <c r="L554" s="101"/>
      <c r="M554" s="100"/>
      <c r="O554" s="100"/>
    </row>
    <row r="555" spans="1:15" ht="30">
      <c r="A555" s="8" t="s">
        <v>54</v>
      </c>
      <c r="B555" s="90">
        <v>1000</v>
      </c>
      <c r="C555" s="90">
        <v>1001</v>
      </c>
      <c r="D555" s="84" t="s">
        <v>543</v>
      </c>
      <c r="E555" s="84">
        <v>320</v>
      </c>
      <c r="F555" s="82"/>
      <c r="G555" s="97" t="e">
        <f>H557</f>
        <v>#REF!</v>
      </c>
      <c r="H555" s="97">
        <f>I557</f>
        <v>5635.407</v>
      </c>
      <c r="I555" s="97">
        <f>I556</f>
        <v>216</v>
      </c>
      <c r="J555" s="97">
        <f>J556</f>
        <v>216</v>
      </c>
      <c r="K555" s="197">
        <f>J555/I555*100</f>
        <v>100</v>
      </c>
      <c r="L555" s="101"/>
      <c r="M555" s="100"/>
      <c r="O555" s="100"/>
    </row>
    <row r="556" spans="1:13" ht="15">
      <c r="A556" s="10" t="s">
        <v>8</v>
      </c>
      <c r="B556" s="90">
        <v>1000</v>
      </c>
      <c r="C556" s="90">
        <v>1001</v>
      </c>
      <c r="D556" s="84" t="s">
        <v>362</v>
      </c>
      <c r="E556" s="84">
        <v>320</v>
      </c>
      <c r="F556" s="84">
        <v>1</v>
      </c>
      <c r="G556" s="97">
        <v>1540</v>
      </c>
      <c r="H556" s="97">
        <v>1083.20122</v>
      </c>
      <c r="I556" s="97">
        <v>216</v>
      </c>
      <c r="J556" s="97">
        <v>216</v>
      </c>
      <c r="K556" s="96">
        <f>J556/I556*100</f>
        <v>100</v>
      </c>
      <c r="L556" s="101"/>
      <c r="M556" s="100"/>
    </row>
    <row r="557" spans="1:11" ht="15">
      <c r="A557" s="7" t="s">
        <v>117</v>
      </c>
      <c r="B557" s="155">
        <v>1000</v>
      </c>
      <c r="C557" s="155" t="s">
        <v>119</v>
      </c>
      <c r="D557" s="83"/>
      <c r="E557" s="83"/>
      <c r="F557" s="83"/>
      <c r="G557" s="157" t="e">
        <f>G585+#REF!+#REF!</f>
        <v>#REF!</v>
      </c>
      <c r="H557" s="157" t="e">
        <f>H585+#REF!+#REF!</f>
        <v>#REF!</v>
      </c>
      <c r="I557" s="157">
        <f>I571+I580+I584+I590</f>
        <v>5635.407</v>
      </c>
      <c r="J557" s="203">
        <f>J571+J580+J584+J590</f>
        <v>5634.4768</v>
      </c>
      <c r="K557" s="143">
        <f t="shared" si="95"/>
        <v>99.98349365005936</v>
      </c>
    </row>
    <row r="558" spans="1:11" ht="33" customHeight="1" hidden="1">
      <c r="A558" s="42" t="s">
        <v>241</v>
      </c>
      <c r="B558" s="90" t="s">
        <v>71</v>
      </c>
      <c r="C558" s="90" t="s">
        <v>119</v>
      </c>
      <c r="D558" s="82" t="s">
        <v>242</v>
      </c>
      <c r="E558" s="82"/>
      <c r="F558" s="82"/>
      <c r="G558" s="97"/>
      <c r="H558" s="97"/>
      <c r="I558" s="97">
        <f>I559+I565</f>
        <v>0</v>
      </c>
      <c r="J558" s="97">
        <f>J559+J565</f>
        <v>0</v>
      </c>
      <c r="K558" s="143" t="e">
        <f t="shared" si="95"/>
        <v>#DIV/0!</v>
      </c>
    </row>
    <row r="559" spans="1:11" ht="60" hidden="1">
      <c r="A559" s="43" t="s">
        <v>243</v>
      </c>
      <c r="B559" s="90" t="s">
        <v>71</v>
      </c>
      <c r="C559" s="90" t="s">
        <v>119</v>
      </c>
      <c r="D559" s="82" t="s">
        <v>244</v>
      </c>
      <c r="E559" s="82"/>
      <c r="F559" s="82"/>
      <c r="G559" s="97"/>
      <c r="H559" s="97"/>
      <c r="I559" s="97">
        <f aca="true" t="shared" si="110" ref="I559:J563">I560</f>
        <v>0</v>
      </c>
      <c r="J559" s="97">
        <f t="shared" si="110"/>
        <v>0</v>
      </c>
      <c r="K559" s="143" t="e">
        <f t="shared" si="95"/>
        <v>#DIV/0!</v>
      </c>
    </row>
    <row r="560" spans="1:11" ht="105" hidden="1">
      <c r="A560" s="42" t="s">
        <v>245</v>
      </c>
      <c r="B560" s="90" t="s">
        <v>71</v>
      </c>
      <c r="C560" s="90" t="s">
        <v>119</v>
      </c>
      <c r="D560" s="82" t="s">
        <v>246</v>
      </c>
      <c r="E560" s="82"/>
      <c r="F560" s="82"/>
      <c r="G560" s="97"/>
      <c r="H560" s="97"/>
      <c r="I560" s="97">
        <f t="shared" si="110"/>
        <v>0</v>
      </c>
      <c r="J560" s="97">
        <f t="shared" si="110"/>
        <v>0</v>
      </c>
      <c r="K560" s="143" t="e">
        <f t="shared" si="95"/>
        <v>#DIV/0!</v>
      </c>
    </row>
    <row r="561" spans="1:11" ht="195" hidden="1">
      <c r="A561" s="42" t="s">
        <v>247</v>
      </c>
      <c r="B561" s="90" t="s">
        <v>71</v>
      </c>
      <c r="C561" s="90" t="s">
        <v>119</v>
      </c>
      <c r="D561" s="82" t="s">
        <v>246</v>
      </c>
      <c r="E561" s="82"/>
      <c r="F561" s="82"/>
      <c r="G561" s="97"/>
      <c r="H561" s="97"/>
      <c r="I561" s="97">
        <f t="shared" si="110"/>
        <v>0</v>
      </c>
      <c r="J561" s="97">
        <f t="shared" si="110"/>
        <v>0</v>
      </c>
      <c r="K561" s="143" t="e">
        <f t="shared" si="95"/>
        <v>#DIV/0!</v>
      </c>
    </row>
    <row r="562" spans="1:11" ht="15" hidden="1">
      <c r="A562" s="8" t="s">
        <v>53</v>
      </c>
      <c r="B562" s="90">
        <v>1000</v>
      </c>
      <c r="C562" s="90">
        <v>1003</v>
      </c>
      <c r="D562" s="82" t="s">
        <v>246</v>
      </c>
      <c r="E562" s="84">
        <v>300</v>
      </c>
      <c r="F562" s="82"/>
      <c r="G562" s="97" t="e">
        <f>#REF!</f>
        <v>#REF!</v>
      </c>
      <c r="H562" s="97" t="e">
        <f>#REF!</f>
        <v>#REF!</v>
      </c>
      <c r="I562" s="97">
        <f t="shared" si="110"/>
        <v>0</v>
      </c>
      <c r="J562" s="97">
        <f t="shared" si="110"/>
        <v>0</v>
      </c>
      <c r="K562" s="143" t="e">
        <f t="shared" si="95"/>
        <v>#DIV/0!</v>
      </c>
    </row>
    <row r="563" spans="1:11" ht="30" hidden="1">
      <c r="A563" s="8" t="s">
        <v>54</v>
      </c>
      <c r="B563" s="90">
        <v>1000</v>
      </c>
      <c r="C563" s="90">
        <v>1003</v>
      </c>
      <c r="D563" s="82" t="s">
        <v>246</v>
      </c>
      <c r="E563" s="84">
        <v>320</v>
      </c>
      <c r="F563" s="82"/>
      <c r="G563" s="97">
        <f>G564</f>
        <v>350</v>
      </c>
      <c r="H563" s="97">
        <f>H564</f>
        <v>119.906</v>
      </c>
      <c r="I563" s="97">
        <f t="shared" si="110"/>
        <v>0</v>
      </c>
      <c r="J563" s="97">
        <f t="shared" si="110"/>
        <v>0</v>
      </c>
      <c r="K563" s="143" t="e">
        <f t="shared" si="95"/>
        <v>#DIV/0!</v>
      </c>
    </row>
    <row r="564" spans="1:11" ht="15" hidden="1">
      <c r="A564" s="10" t="s">
        <v>9</v>
      </c>
      <c r="B564" s="90">
        <v>1000</v>
      </c>
      <c r="C564" s="90">
        <v>1003</v>
      </c>
      <c r="D564" s="82" t="s">
        <v>246</v>
      </c>
      <c r="E564" s="84">
        <v>320</v>
      </c>
      <c r="F564" s="84">
        <v>2</v>
      </c>
      <c r="G564" s="97">
        <v>350</v>
      </c>
      <c r="H564" s="97">
        <v>119.906</v>
      </c>
      <c r="I564" s="97"/>
      <c r="J564" s="97"/>
      <c r="K564" s="143" t="e">
        <f t="shared" si="95"/>
        <v>#DIV/0!</v>
      </c>
    </row>
    <row r="565" spans="1:15" ht="105" hidden="1">
      <c r="A565" s="42" t="s">
        <v>245</v>
      </c>
      <c r="B565" s="90" t="s">
        <v>71</v>
      </c>
      <c r="C565" s="90" t="s">
        <v>119</v>
      </c>
      <c r="D565" s="82" t="s">
        <v>286</v>
      </c>
      <c r="E565" s="82"/>
      <c r="F565" s="82"/>
      <c r="G565" s="97"/>
      <c r="H565" s="97"/>
      <c r="I565" s="97">
        <f>I566</f>
        <v>0</v>
      </c>
      <c r="J565" s="97">
        <f>J566</f>
        <v>0</v>
      </c>
      <c r="K565" s="143" t="e">
        <f t="shared" si="95"/>
        <v>#DIV/0!</v>
      </c>
      <c r="L565" s="101"/>
      <c r="O565" s="100"/>
    </row>
    <row r="566" spans="1:15" ht="195" hidden="1">
      <c r="A566" s="42" t="s">
        <v>247</v>
      </c>
      <c r="B566" s="90" t="s">
        <v>71</v>
      </c>
      <c r="C566" s="90" t="s">
        <v>119</v>
      </c>
      <c r="D566" s="82" t="s">
        <v>286</v>
      </c>
      <c r="E566" s="82"/>
      <c r="F566" s="82"/>
      <c r="G566" s="97"/>
      <c r="H566" s="97"/>
      <c r="I566" s="97">
        <f>I567</f>
        <v>0</v>
      </c>
      <c r="J566" s="97">
        <f>J567</f>
        <v>0</v>
      </c>
      <c r="K566" s="143" t="e">
        <f t="shared" si="95"/>
        <v>#DIV/0!</v>
      </c>
      <c r="L566" s="101"/>
      <c r="O566" s="100"/>
    </row>
    <row r="567" spans="1:255" ht="15" hidden="1">
      <c r="A567" s="10" t="s">
        <v>9</v>
      </c>
      <c r="B567" s="90" t="s">
        <v>71</v>
      </c>
      <c r="C567" s="90" t="s">
        <v>119</v>
      </c>
      <c r="D567" s="82" t="s">
        <v>286</v>
      </c>
      <c r="E567" s="95"/>
      <c r="F567" s="95">
        <v>2</v>
      </c>
      <c r="G567" s="99"/>
      <c r="H567" s="99"/>
      <c r="I567" s="99"/>
      <c r="J567" s="99"/>
      <c r="K567" s="143" t="e">
        <f t="shared" si="95"/>
        <v>#DIV/0!</v>
      </c>
      <c r="L567" s="101"/>
      <c r="M567" s="111"/>
      <c r="N567" s="112"/>
      <c r="O567" s="100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  <c r="AP567" s="112"/>
      <c r="AQ567" s="112"/>
      <c r="AR567" s="112"/>
      <c r="AS567" s="112"/>
      <c r="AT567" s="112"/>
      <c r="AU567" s="112"/>
      <c r="AV567" s="112"/>
      <c r="AW567" s="112"/>
      <c r="AX567" s="112"/>
      <c r="AY567" s="112"/>
      <c r="AZ567" s="112"/>
      <c r="BA567" s="112"/>
      <c r="BB567" s="112"/>
      <c r="BC567" s="112"/>
      <c r="BD567" s="112"/>
      <c r="BE567" s="112"/>
      <c r="BF567" s="112"/>
      <c r="BG567" s="112"/>
      <c r="BH567" s="112"/>
      <c r="BI567" s="112"/>
      <c r="BJ567" s="112"/>
      <c r="BK567" s="112"/>
      <c r="BL567" s="112"/>
      <c r="BM567" s="112"/>
      <c r="BN567" s="112"/>
      <c r="BO567" s="112"/>
      <c r="BP567" s="112"/>
      <c r="BQ567" s="112"/>
      <c r="BR567" s="112"/>
      <c r="BS567" s="112"/>
      <c r="BT567" s="112"/>
      <c r="BU567" s="112"/>
      <c r="BV567" s="112"/>
      <c r="BW567" s="112"/>
      <c r="BX567" s="112"/>
      <c r="BY567" s="112"/>
      <c r="BZ567" s="112"/>
      <c r="CA567" s="112"/>
      <c r="CB567" s="112"/>
      <c r="CC567" s="112"/>
      <c r="CD567" s="112"/>
      <c r="CE567" s="112"/>
      <c r="CF567" s="112"/>
      <c r="CG567" s="112"/>
      <c r="CH567" s="112"/>
      <c r="CI567" s="112"/>
      <c r="CJ567" s="112"/>
      <c r="CK567" s="112"/>
      <c r="CL567" s="112"/>
      <c r="CM567" s="112"/>
      <c r="CN567" s="112"/>
      <c r="CO567" s="112"/>
      <c r="CP567" s="112"/>
      <c r="CQ567" s="112"/>
      <c r="CR567" s="112"/>
      <c r="CS567" s="112"/>
      <c r="CT567" s="112"/>
      <c r="CU567" s="112"/>
      <c r="CV567" s="112"/>
      <c r="CW567" s="112"/>
      <c r="CX567" s="112"/>
      <c r="CY567" s="112"/>
      <c r="CZ567" s="112"/>
      <c r="DA567" s="112"/>
      <c r="DB567" s="112"/>
      <c r="DC567" s="112"/>
      <c r="DD567" s="112"/>
      <c r="DE567" s="112"/>
      <c r="DF567" s="112"/>
      <c r="DG567" s="112"/>
      <c r="DH567" s="112"/>
      <c r="DI567" s="112"/>
      <c r="DJ567" s="112"/>
      <c r="DK567" s="112"/>
      <c r="DL567" s="112"/>
      <c r="DM567" s="112"/>
      <c r="DN567" s="112"/>
      <c r="DO567" s="112"/>
      <c r="DP567" s="112"/>
      <c r="DQ567" s="112"/>
      <c r="DR567" s="112"/>
      <c r="DS567" s="112"/>
      <c r="DT567" s="112"/>
      <c r="DU567" s="112"/>
      <c r="DV567" s="112"/>
      <c r="DW567" s="112"/>
      <c r="DX567" s="112"/>
      <c r="DY567" s="112"/>
      <c r="DZ567" s="112"/>
      <c r="EA567" s="112"/>
      <c r="EB567" s="112"/>
      <c r="EC567" s="112"/>
      <c r="ED567" s="112"/>
      <c r="EE567" s="112"/>
      <c r="EF567" s="112"/>
      <c r="EG567" s="112"/>
      <c r="EH567" s="112"/>
      <c r="EI567" s="112"/>
      <c r="EJ567" s="112"/>
      <c r="EK567" s="112"/>
      <c r="EL567" s="112"/>
      <c r="EM567" s="112"/>
      <c r="EN567" s="112"/>
      <c r="EO567" s="112"/>
      <c r="EP567" s="112"/>
      <c r="EQ567" s="112"/>
      <c r="ER567" s="112"/>
      <c r="ES567" s="112"/>
      <c r="ET567" s="112"/>
      <c r="EU567" s="112"/>
      <c r="EV567" s="112"/>
      <c r="EW567" s="112"/>
      <c r="EX567" s="112"/>
      <c r="EY567" s="112"/>
      <c r="EZ567" s="112"/>
      <c r="FA567" s="112"/>
      <c r="FB567" s="112"/>
      <c r="FC567" s="112"/>
      <c r="FD567" s="112"/>
      <c r="FE567" s="112"/>
      <c r="FF567" s="112"/>
      <c r="FG567" s="112"/>
      <c r="FH567" s="112"/>
      <c r="FI567" s="112"/>
      <c r="FJ567" s="112"/>
      <c r="FK567" s="112"/>
      <c r="FL567" s="112"/>
      <c r="FM567" s="112"/>
      <c r="FN567" s="112"/>
      <c r="FO567" s="112"/>
      <c r="FP567" s="112"/>
      <c r="FQ567" s="112"/>
      <c r="FR567" s="112"/>
      <c r="FS567" s="112"/>
      <c r="FT567" s="112"/>
      <c r="FU567" s="112"/>
      <c r="FV567" s="112"/>
      <c r="FW567" s="112"/>
      <c r="FX567" s="112"/>
      <c r="FY567" s="112"/>
      <c r="FZ567" s="112"/>
      <c r="GA567" s="112"/>
      <c r="GB567" s="112"/>
      <c r="GC567" s="112"/>
      <c r="GD567" s="112"/>
      <c r="GE567" s="112"/>
      <c r="GF567" s="112"/>
      <c r="GG567" s="112"/>
      <c r="GH567" s="112"/>
      <c r="GI567" s="112"/>
      <c r="GJ567" s="112"/>
      <c r="GK567" s="112"/>
      <c r="GL567" s="112"/>
      <c r="GM567" s="112"/>
      <c r="GN567" s="112"/>
      <c r="GO567" s="112"/>
      <c r="GP567" s="112"/>
      <c r="GQ567" s="112"/>
      <c r="GR567" s="112"/>
      <c r="GS567" s="112"/>
      <c r="GT567" s="112"/>
      <c r="GU567" s="112"/>
      <c r="GV567" s="112"/>
      <c r="GW567" s="112"/>
      <c r="GX567" s="112"/>
      <c r="GY567" s="112"/>
      <c r="GZ567" s="112"/>
      <c r="HA567" s="112"/>
      <c r="HB567" s="112"/>
      <c r="HC567" s="112"/>
      <c r="HD567" s="112"/>
      <c r="HE567" s="112"/>
      <c r="HF567" s="112"/>
      <c r="HG567" s="112"/>
      <c r="HH567" s="112"/>
      <c r="HI567" s="112"/>
      <c r="HJ567" s="112"/>
      <c r="HK567" s="112"/>
      <c r="HL567" s="112"/>
      <c r="HM567" s="112"/>
      <c r="HN567" s="112"/>
      <c r="HO567" s="112"/>
      <c r="HP567" s="112"/>
      <c r="HQ567" s="112"/>
      <c r="HR567" s="112"/>
      <c r="HS567" s="112"/>
      <c r="HT567" s="112"/>
      <c r="HU567" s="112"/>
      <c r="HV567" s="112"/>
      <c r="HW567" s="112"/>
      <c r="HX567" s="112"/>
      <c r="HY567" s="112"/>
      <c r="HZ567" s="112"/>
      <c r="IA567" s="112"/>
      <c r="IB567" s="112"/>
      <c r="IC567" s="112"/>
      <c r="ID567" s="112"/>
      <c r="IE567" s="112"/>
      <c r="IF567" s="112"/>
      <c r="IG567" s="112"/>
      <c r="IH567" s="112"/>
      <c r="II567" s="112"/>
      <c r="IJ567" s="112"/>
      <c r="IK567" s="112"/>
      <c r="IL567" s="112"/>
      <c r="IM567" s="112"/>
      <c r="IN567" s="112"/>
      <c r="IO567" s="112"/>
      <c r="IP567" s="112"/>
      <c r="IQ567" s="112"/>
      <c r="IR567" s="112"/>
      <c r="IS567" s="112"/>
      <c r="IT567" s="112"/>
      <c r="IU567" s="112"/>
    </row>
    <row r="568" spans="1:13" ht="99" customHeight="1">
      <c r="A568" s="42" t="s">
        <v>467</v>
      </c>
      <c r="B568" s="90" t="s">
        <v>71</v>
      </c>
      <c r="C568" s="90" t="s">
        <v>119</v>
      </c>
      <c r="D568" s="82" t="s">
        <v>468</v>
      </c>
      <c r="E568" s="82"/>
      <c r="F568" s="82"/>
      <c r="G568" s="97"/>
      <c r="H568" s="97"/>
      <c r="I568" s="97">
        <f aca="true" t="shared" si="111" ref="I568:J570">I569</f>
        <v>3104.028</v>
      </c>
      <c r="J568" s="97">
        <f t="shared" si="111"/>
        <v>3104.028</v>
      </c>
      <c r="K568" s="96">
        <f t="shared" si="95"/>
        <v>100</v>
      </c>
      <c r="L568" s="101"/>
      <c r="M568" s="100"/>
    </row>
    <row r="569" spans="1:13" ht="15">
      <c r="A569" s="8" t="s">
        <v>53</v>
      </c>
      <c r="B569" s="90">
        <v>1000</v>
      </c>
      <c r="C569" s="90">
        <v>1003</v>
      </c>
      <c r="D569" s="82" t="s">
        <v>468</v>
      </c>
      <c r="E569" s="84">
        <v>300</v>
      </c>
      <c r="F569" s="82"/>
      <c r="G569" s="97" t="e">
        <f>#REF!</f>
        <v>#REF!</v>
      </c>
      <c r="H569" s="97" t="e">
        <f>#REF!</f>
        <v>#REF!</v>
      </c>
      <c r="I569" s="97">
        <f t="shared" si="111"/>
        <v>3104.028</v>
      </c>
      <c r="J569" s="97">
        <f t="shared" si="111"/>
        <v>3104.028</v>
      </c>
      <c r="K569" s="96">
        <f aca="true" t="shared" si="112" ref="K569:K632">J569/I569*100</f>
        <v>100</v>
      </c>
      <c r="L569" s="101"/>
      <c r="M569" s="100"/>
    </row>
    <row r="570" spans="1:13" ht="30">
      <c r="A570" s="8" t="s">
        <v>54</v>
      </c>
      <c r="B570" s="90">
        <v>1000</v>
      </c>
      <c r="C570" s="90">
        <v>1003</v>
      </c>
      <c r="D570" s="82" t="s">
        <v>468</v>
      </c>
      <c r="E570" s="84">
        <v>320</v>
      </c>
      <c r="F570" s="82"/>
      <c r="G570" s="97">
        <f>G571</f>
        <v>350</v>
      </c>
      <c r="H570" s="97">
        <f>H571</f>
        <v>119.906</v>
      </c>
      <c r="I570" s="97">
        <f t="shared" si="111"/>
        <v>3104.028</v>
      </c>
      <c r="J570" s="97">
        <f t="shared" si="111"/>
        <v>3104.028</v>
      </c>
      <c r="K570" s="96">
        <f t="shared" si="112"/>
        <v>100</v>
      </c>
      <c r="L570" s="101"/>
      <c r="M570" s="100"/>
    </row>
    <row r="571" spans="1:13" ht="15">
      <c r="A571" s="10" t="s">
        <v>9</v>
      </c>
      <c r="B571" s="90">
        <v>1000</v>
      </c>
      <c r="C571" s="90">
        <v>1003</v>
      </c>
      <c r="D571" s="82" t="s">
        <v>468</v>
      </c>
      <c r="E571" s="84">
        <v>320</v>
      </c>
      <c r="F571" s="84">
        <v>2</v>
      </c>
      <c r="G571" s="97">
        <v>350</v>
      </c>
      <c r="H571" s="97">
        <v>119.906</v>
      </c>
      <c r="I571" s="97">
        <v>3104.028</v>
      </c>
      <c r="J571" s="97">
        <v>3104.028</v>
      </c>
      <c r="K571" s="96">
        <f t="shared" si="112"/>
        <v>100</v>
      </c>
      <c r="L571" s="101"/>
      <c r="M571" s="100"/>
    </row>
    <row r="572" spans="1:16" ht="105" hidden="1">
      <c r="A572" s="42" t="s">
        <v>245</v>
      </c>
      <c r="B572" s="90" t="s">
        <v>71</v>
      </c>
      <c r="C572" s="90" t="s">
        <v>119</v>
      </c>
      <c r="D572" s="82" t="s">
        <v>286</v>
      </c>
      <c r="E572" s="82"/>
      <c r="F572" s="82"/>
      <c r="G572" s="97"/>
      <c r="H572" s="97"/>
      <c r="I572" s="97">
        <f>I573</f>
        <v>0</v>
      </c>
      <c r="J572" s="97">
        <f>J573</f>
        <v>3018.816</v>
      </c>
      <c r="K572" s="96" t="e">
        <f t="shared" si="112"/>
        <v>#DIV/0!</v>
      </c>
      <c r="L572" s="101"/>
      <c r="P572" s="100"/>
    </row>
    <row r="573" spans="1:16" ht="195" hidden="1">
      <c r="A573" s="42" t="s">
        <v>247</v>
      </c>
      <c r="B573" s="90" t="s">
        <v>71</v>
      </c>
      <c r="C573" s="90" t="s">
        <v>119</v>
      </c>
      <c r="D573" s="82" t="s">
        <v>286</v>
      </c>
      <c r="E573" s="82"/>
      <c r="F573" s="82"/>
      <c r="G573" s="97"/>
      <c r="H573" s="97"/>
      <c r="I573" s="97">
        <f>I574</f>
        <v>0</v>
      </c>
      <c r="J573" s="97">
        <f>J574</f>
        <v>3018.816</v>
      </c>
      <c r="K573" s="96" t="e">
        <f t="shared" si="112"/>
        <v>#DIV/0!</v>
      </c>
      <c r="L573" s="101"/>
      <c r="P573" s="100"/>
    </row>
    <row r="574" spans="1:256" ht="15" hidden="1">
      <c r="A574" s="10" t="s">
        <v>9</v>
      </c>
      <c r="B574" s="90" t="s">
        <v>71</v>
      </c>
      <c r="C574" s="90" t="s">
        <v>119</v>
      </c>
      <c r="D574" s="82" t="s">
        <v>286</v>
      </c>
      <c r="E574" s="95"/>
      <c r="F574" s="95">
        <v>2</v>
      </c>
      <c r="G574" s="99"/>
      <c r="H574" s="99"/>
      <c r="I574" s="99"/>
      <c r="J574" s="99">
        <v>3018.816</v>
      </c>
      <c r="K574" s="96" t="e">
        <f t="shared" si="112"/>
        <v>#DIV/0!</v>
      </c>
      <c r="L574" s="101"/>
      <c r="N574" s="111"/>
      <c r="O574" s="112"/>
      <c r="P574" s="100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  <c r="AB574" s="112"/>
      <c r="AC574" s="112"/>
      <c r="AD574" s="112"/>
      <c r="AE574" s="112"/>
      <c r="AF574" s="112"/>
      <c r="AG574" s="112"/>
      <c r="AH574" s="112"/>
      <c r="AI574" s="112"/>
      <c r="AJ574" s="112"/>
      <c r="AK574" s="112"/>
      <c r="AL574" s="112"/>
      <c r="AM574" s="112"/>
      <c r="AN574" s="112"/>
      <c r="AO574" s="112"/>
      <c r="AP574" s="112"/>
      <c r="AQ574" s="112"/>
      <c r="AR574" s="112"/>
      <c r="AS574" s="112"/>
      <c r="AT574" s="112"/>
      <c r="AU574" s="112"/>
      <c r="AV574" s="112"/>
      <c r="AW574" s="112"/>
      <c r="AX574" s="112"/>
      <c r="AY574" s="112"/>
      <c r="AZ574" s="112"/>
      <c r="BA574" s="112"/>
      <c r="BB574" s="112"/>
      <c r="BC574" s="112"/>
      <c r="BD574" s="112"/>
      <c r="BE574" s="112"/>
      <c r="BF574" s="112"/>
      <c r="BG574" s="112"/>
      <c r="BH574" s="112"/>
      <c r="BI574" s="112"/>
      <c r="BJ574" s="112"/>
      <c r="BK574" s="112"/>
      <c r="BL574" s="112"/>
      <c r="BM574" s="112"/>
      <c r="BN574" s="112"/>
      <c r="BO574" s="112"/>
      <c r="BP574" s="112"/>
      <c r="BQ574" s="112"/>
      <c r="BR574" s="112"/>
      <c r="BS574" s="112"/>
      <c r="BT574" s="112"/>
      <c r="BU574" s="112"/>
      <c r="BV574" s="112"/>
      <c r="BW574" s="112"/>
      <c r="BX574" s="112"/>
      <c r="BY574" s="112"/>
      <c r="BZ574" s="112"/>
      <c r="CA574" s="112"/>
      <c r="CB574" s="112"/>
      <c r="CC574" s="112"/>
      <c r="CD574" s="112"/>
      <c r="CE574" s="112"/>
      <c r="CF574" s="112"/>
      <c r="CG574" s="112"/>
      <c r="CH574" s="112"/>
      <c r="CI574" s="112"/>
      <c r="CJ574" s="112"/>
      <c r="CK574" s="112"/>
      <c r="CL574" s="112"/>
      <c r="CM574" s="112"/>
      <c r="CN574" s="112"/>
      <c r="CO574" s="112"/>
      <c r="CP574" s="112"/>
      <c r="CQ574" s="112"/>
      <c r="CR574" s="112"/>
      <c r="CS574" s="112"/>
      <c r="CT574" s="112"/>
      <c r="CU574" s="112"/>
      <c r="CV574" s="112"/>
      <c r="CW574" s="112"/>
      <c r="CX574" s="112"/>
      <c r="CY574" s="112"/>
      <c r="CZ574" s="112"/>
      <c r="DA574" s="112"/>
      <c r="DB574" s="112"/>
      <c r="DC574" s="112"/>
      <c r="DD574" s="112"/>
      <c r="DE574" s="112"/>
      <c r="DF574" s="112"/>
      <c r="DG574" s="112"/>
      <c r="DH574" s="112"/>
      <c r="DI574" s="112"/>
      <c r="DJ574" s="112"/>
      <c r="DK574" s="112"/>
      <c r="DL574" s="112"/>
      <c r="DM574" s="112"/>
      <c r="DN574" s="112"/>
      <c r="DO574" s="112"/>
      <c r="DP574" s="112"/>
      <c r="DQ574" s="112"/>
      <c r="DR574" s="112"/>
      <c r="DS574" s="112"/>
      <c r="DT574" s="112"/>
      <c r="DU574" s="112"/>
      <c r="DV574" s="112"/>
      <c r="DW574" s="112"/>
      <c r="DX574" s="112"/>
      <c r="DY574" s="112"/>
      <c r="DZ574" s="112"/>
      <c r="EA574" s="112"/>
      <c r="EB574" s="112"/>
      <c r="EC574" s="112"/>
      <c r="ED574" s="112"/>
      <c r="EE574" s="112"/>
      <c r="EF574" s="112"/>
      <c r="EG574" s="112"/>
      <c r="EH574" s="112"/>
      <c r="EI574" s="112"/>
      <c r="EJ574" s="112"/>
      <c r="EK574" s="112"/>
      <c r="EL574" s="112"/>
      <c r="EM574" s="112"/>
      <c r="EN574" s="112"/>
      <c r="EO574" s="112"/>
      <c r="EP574" s="112"/>
      <c r="EQ574" s="112"/>
      <c r="ER574" s="112"/>
      <c r="ES574" s="112"/>
      <c r="ET574" s="112"/>
      <c r="EU574" s="112"/>
      <c r="EV574" s="112"/>
      <c r="EW574" s="112"/>
      <c r="EX574" s="112"/>
      <c r="EY574" s="112"/>
      <c r="EZ574" s="112"/>
      <c r="FA574" s="112"/>
      <c r="FB574" s="112"/>
      <c r="FC574" s="112"/>
      <c r="FD574" s="112"/>
      <c r="FE574" s="112"/>
      <c r="FF574" s="112"/>
      <c r="FG574" s="112"/>
      <c r="FH574" s="112"/>
      <c r="FI574" s="112"/>
      <c r="FJ574" s="112"/>
      <c r="FK574" s="112"/>
      <c r="FL574" s="112"/>
      <c r="FM574" s="112"/>
      <c r="FN574" s="112"/>
      <c r="FO574" s="112"/>
      <c r="FP574" s="112"/>
      <c r="FQ574" s="112"/>
      <c r="FR574" s="112"/>
      <c r="FS574" s="112"/>
      <c r="FT574" s="112"/>
      <c r="FU574" s="112"/>
      <c r="FV574" s="112"/>
      <c r="FW574" s="112"/>
      <c r="FX574" s="112"/>
      <c r="FY574" s="112"/>
      <c r="FZ574" s="112"/>
      <c r="GA574" s="112"/>
      <c r="GB574" s="112"/>
      <c r="GC574" s="112"/>
      <c r="GD574" s="112"/>
      <c r="GE574" s="112"/>
      <c r="GF574" s="112"/>
      <c r="GG574" s="112"/>
      <c r="GH574" s="112"/>
      <c r="GI574" s="112"/>
      <c r="GJ574" s="112"/>
      <c r="GK574" s="112"/>
      <c r="GL574" s="112"/>
      <c r="GM574" s="112"/>
      <c r="GN574" s="112"/>
      <c r="GO574" s="112"/>
      <c r="GP574" s="112"/>
      <c r="GQ574" s="112"/>
      <c r="GR574" s="112"/>
      <c r="GS574" s="112"/>
      <c r="GT574" s="112"/>
      <c r="GU574" s="112"/>
      <c r="GV574" s="112"/>
      <c r="GW574" s="112"/>
      <c r="GX574" s="112"/>
      <c r="GY574" s="112"/>
      <c r="GZ574" s="112"/>
      <c r="HA574" s="112"/>
      <c r="HB574" s="112"/>
      <c r="HC574" s="112"/>
      <c r="HD574" s="112"/>
      <c r="HE574" s="112"/>
      <c r="HF574" s="112"/>
      <c r="HG574" s="112"/>
      <c r="HH574" s="112"/>
      <c r="HI574" s="112"/>
      <c r="HJ574" s="112"/>
      <c r="HK574" s="112"/>
      <c r="HL574" s="112"/>
      <c r="HM574" s="112"/>
      <c r="HN574" s="112"/>
      <c r="HO574" s="112"/>
      <c r="HP574" s="112"/>
      <c r="HQ574" s="112"/>
      <c r="HR574" s="112"/>
      <c r="HS574" s="112"/>
      <c r="HT574" s="112"/>
      <c r="HU574" s="112"/>
      <c r="HV574" s="112"/>
      <c r="HW574" s="112"/>
      <c r="HX574" s="112"/>
      <c r="HY574" s="112"/>
      <c r="HZ574" s="112"/>
      <c r="IA574" s="112"/>
      <c r="IB574" s="112"/>
      <c r="IC574" s="112"/>
      <c r="ID574" s="112"/>
      <c r="IE574" s="112"/>
      <c r="IF574" s="112"/>
      <c r="IG574" s="112"/>
      <c r="IH574" s="112"/>
      <c r="II574" s="112"/>
      <c r="IJ574" s="112"/>
      <c r="IK574" s="112"/>
      <c r="IL574" s="112"/>
      <c r="IM574" s="112"/>
      <c r="IN574" s="112"/>
      <c r="IO574" s="112"/>
      <c r="IP574" s="112"/>
      <c r="IQ574" s="112"/>
      <c r="IR574" s="112"/>
      <c r="IS574" s="112"/>
      <c r="IT574" s="112"/>
      <c r="IU574" s="112"/>
      <c r="IV574" s="112"/>
    </row>
    <row r="575" spans="1:13" ht="30">
      <c r="A575" s="72" t="s">
        <v>304</v>
      </c>
      <c r="B575" s="90">
        <v>1000</v>
      </c>
      <c r="C575" s="90">
        <v>1003</v>
      </c>
      <c r="D575" s="84" t="s">
        <v>365</v>
      </c>
      <c r="E575" s="82"/>
      <c r="F575" s="82"/>
      <c r="G575" s="97" t="e">
        <f>G576</f>
        <v>#REF!</v>
      </c>
      <c r="H575" s="97">
        <f>H576</f>
        <v>456</v>
      </c>
      <c r="I575" s="97">
        <f>I576</f>
        <v>2531.379</v>
      </c>
      <c r="J575" s="97">
        <f>J576</f>
        <v>2530.4488</v>
      </c>
      <c r="K575" s="96">
        <f t="shared" si="112"/>
        <v>99.96325323074893</v>
      </c>
      <c r="L575" s="101"/>
      <c r="M575" s="100"/>
    </row>
    <row r="576" spans="1:13" ht="15">
      <c r="A576" s="72" t="s">
        <v>320</v>
      </c>
      <c r="B576" s="90">
        <v>1000</v>
      </c>
      <c r="C576" s="90">
        <v>1003</v>
      </c>
      <c r="D576" s="84" t="s">
        <v>366</v>
      </c>
      <c r="E576" s="82"/>
      <c r="F576" s="82"/>
      <c r="G576" s="97" t="e">
        <f>H585</f>
        <v>#REF!</v>
      </c>
      <c r="H576" s="97">
        <f>I585</f>
        <v>456</v>
      </c>
      <c r="I576" s="97">
        <f>I577+I581+I585</f>
        <v>2531.379</v>
      </c>
      <c r="J576" s="97">
        <f>J577+J581+J585</f>
        <v>2530.4488</v>
      </c>
      <c r="K576" s="96">
        <f t="shared" si="112"/>
        <v>99.96325323074893</v>
      </c>
      <c r="L576" s="101"/>
      <c r="M576" s="100"/>
    </row>
    <row r="577" spans="1:13" ht="60">
      <c r="A577" s="138" t="s">
        <v>469</v>
      </c>
      <c r="B577" s="90">
        <v>1000</v>
      </c>
      <c r="C577" s="90">
        <v>1003</v>
      </c>
      <c r="D577" s="80" t="s">
        <v>482</v>
      </c>
      <c r="E577" s="82"/>
      <c r="F577" s="82"/>
      <c r="G577" s="97">
        <f aca="true" t="shared" si="113" ref="G577:J579">G578</f>
        <v>350</v>
      </c>
      <c r="H577" s="97">
        <f t="shared" si="113"/>
        <v>119.906</v>
      </c>
      <c r="I577" s="97">
        <f t="shared" si="113"/>
        <v>893.842</v>
      </c>
      <c r="J577" s="97">
        <f t="shared" si="113"/>
        <v>893.842</v>
      </c>
      <c r="K577" s="96">
        <f t="shared" si="112"/>
        <v>100</v>
      </c>
      <c r="L577" s="101"/>
      <c r="M577" s="100"/>
    </row>
    <row r="578" spans="1:13" ht="15">
      <c r="A578" s="8" t="s">
        <v>53</v>
      </c>
      <c r="B578" s="90">
        <v>1000</v>
      </c>
      <c r="C578" s="90">
        <v>1003</v>
      </c>
      <c r="D578" s="80" t="s">
        <v>482</v>
      </c>
      <c r="E578" s="84">
        <v>300</v>
      </c>
      <c r="F578" s="82"/>
      <c r="G578" s="97">
        <f t="shared" si="113"/>
        <v>350</v>
      </c>
      <c r="H578" s="97">
        <f t="shared" si="113"/>
        <v>119.906</v>
      </c>
      <c r="I578" s="97">
        <f t="shared" si="113"/>
        <v>893.842</v>
      </c>
      <c r="J578" s="97">
        <f t="shared" si="113"/>
        <v>893.842</v>
      </c>
      <c r="K578" s="96">
        <f t="shared" si="112"/>
        <v>100</v>
      </c>
      <c r="L578" s="101"/>
      <c r="M578" s="100"/>
    </row>
    <row r="579" spans="1:13" ht="30">
      <c r="A579" s="8" t="s">
        <v>54</v>
      </c>
      <c r="B579" s="90">
        <v>1000</v>
      </c>
      <c r="C579" s="90">
        <v>1003</v>
      </c>
      <c r="D579" s="80" t="s">
        <v>482</v>
      </c>
      <c r="E579" s="84">
        <v>320</v>
      </c>
      <c r="F579" s="82"/>
      <c r="G579" s="97">
        <f t="shared" si="113"/>
        <v>350</v>
      </c>
      <c r="H579" s="97">
        <f t="shared" si="113"/>
        <v>119.906</v>
      </c>
      <c r="I579" s="97">
        <f t="shared" si="113"/>
        <v>893.842</v>
      </c>
      <c r="J579" s="97">
        <f t="shared" si="113"/>
        <v>893.842</v>
      </c>
      <c r="K579" s="96">
        <f t="shared" si="112"/>
        <v>100</v>
      </c>
      <c r="L579" s="101"/>
      <c r="M579" s="100"/>
    </row>
    <row r="580" spans="1:13" ht="15">
      <c r="A580" s="10" t="s">
        <v>9</v>
      </c>
      <c r="B580" s="90">
        <v>1000</v>
      </c>
      <c r="C580" s="90">
        <v>1003</v>
      </c>
      <c r="D580" s="80" t="s">
        <v>482</v>
      </c>
      <c r="E580" s="84">
        <v>320</v>
      </c>
      <c r="F580" s="84">
        <v>2</v>
      </c>
      <c r="G580" s="97">
        <v>350</v>
      </c>
      <c r="H580" s="97">
        <v>119.906</v>
      </c>
      <c r="I580" s="97">
        <v>893.842</v>
      </c>
      <c r="J580" s="97">
        <v>893.842</v>
      </c>
      <c r="K580" s="96">
        <f t="shared" si="112"/>
        <v>100</v>
      </c>
      <c r="L580" s="101"/>
      <c r="M580" s="100"/>
    </row>
    <row r="581" spans="1:13" ht="60">
      <c r="A581" s="138" t="s">
        <v>470</v>
      </c>
      <c r="B581" s="90">
        <v>1000</v>
      </c>
      <c r="C581" s="90">
        <v>1003</v>
      </c>
      <c r="D581" s="80"/>
      <c r="E581" s="82"/>
      <c r="F581" s="82"/>
      <c r="G581" s="97">
        <f aca="true" t="shared" si="114" ref="G581:J583">G582</f>
        <v>350</v>
      </c>
      <c r="H581" s="97">
        <f t="shared" si="114"/>
        <v>119.906</v>
      </c>
      <c r="I581" s="97">
        <f t="shared" si="114"/>
        <v>1181.537</v>
      </c>
      <c r="J581" s="97">
        <f t="shared" si="114"/>
        <v>1181.537</v>
      </c>
      <c r="K581" s="96">
        <f t="shared" si="112"/>
        <v>100</v>
      </c>
      <c r="L581" s="101"/>
      <c r="M581" s="100"/>
    </row>
    <row r="582" spans="1:13" ht="15">
      <c r="A582" s="8" t="s">
        <v>53</v>
      </c>
      <c r="B582" s="90">
        <v>1000</v>
      </c>
      <c r="C582" s="90">
        <v>1003</v>
      </c>
      <c r="D582" s="80" t="s">
        <v>483</v>
      </c>
      <c r="E582" s="84">
        <v>300</v>
      </c>
      <c r="F582" s="82"/>
      <c r="G582" s="97">
        <f t="shared" si="114"/>
        <v>350</v>
      </c>
      <c r="H582" s="97">
        <f t="shared" si="114"/>
        <v>119.906</v>
      </c>
      <c r="I582" s="97">
        <f t="shared" si="114"/>
        <v>1181.537</v>
      </c>
      <c r="J582" s="97">
        <f t="shared" si="114"/>
        <v>1181.537</v>
      </c>
      <c r="K582" s="96">
        <f t="shared" si="112"/>
        <v>100</v>
      </c>
      <c r="L582" s="101"/>
      <c r="M582" s="100"/>
    </row>
    <row r="583" spans="1:13" ht="30">
      <c r="A583" s="8" t="s">
        <v>54</v>
      </c>
      <c r="B583" s="90">
        <v>1000</v>
      </c>
      <c r="C583" s="90">
        <v>1003</v>
      </c>
      <c r="D583" s="80" t="s">
        <v>483</v>
      </c>
      <c r="E583" s="84">
        <v>320</v>
      </c>
      <c r="F583" s="82"/>
      <c r="G583" s="97">
        <f t="shared" si="114"/>
        <v>350</v>
      </c>
      <c r="H583" s="97">
        <f t="shared" si="114"/>
        <v>119.906</v>
      </c>
      <c r="I583" s="97">
        <f t="shared" si="114"/>
        <v>1181.537</v>
      </c>
      <c r="J583" s="97">
        <f t="shared" si="114"/>
        <v>1181.537</v>
      </c>
      <c r="K583" s="96">
        <f t="shared" si="112"/>
        <v>100</v>
      </c>
      <c r="L583" s="101"/>
      <c r="M583" s="100"/>
    </row>
    <row r="584" spans="1:13" ht="15">
      <c r="A584" s="10" t="s">
        <v>9</v>
      </c>
      <c r="B584" s="90">
        <v>1000</v>
      </c>
      <c r="C584" s="90">
        <v>1003</v>
      </c>
      <c r="D584" s="80" t="s">
        <v>483</v>
      </c>
      <c r="E584" s="84">
        <v>320</v>
      </c>
      <c r="F584" s="84">
        <v>2</v>
      </c>
      <c r="G584" s="97">
        <v>350</v>
      </c>
      <c r="H584" s="97">
        <v>119.906</v>
      </c>
      <c r="I584" s="97">
        <v>1181.537</v>
      </c>
      <c r="J584" s="97">
        <v>1181.537</v>
      </c>
      <c r="K584" s="96">
        <f t="shared" si="112"/>
        <v>100</v>
      </c>
      <c r="L584" s="101"/>
      <c r="M584" s="100"/>
    </row>
    <row r="585" spans="1:11" ht="30">
      <c r="A585" s="72" t="s">
        <v>304</v>
      </c>
      <c r="B585" s="90">
        <v>1000</v>
      </c>
      <c r="C585" s="90">
        <v>1003</v>
      </c>
      <c r="D585" s="84" t="s">
        <v>365</v>
      </c>
      <c r="E585" s="82"/>
      <c r="F585" s="82"/>
      <c r="G585" s="97" t="e">
        <f aca="true" t="shared" si="115" ref="G585:J588">G586</f>
        <v>#REF!</v>
      </c>
      <c r="H585" s="97" t="e">
        <f t="shared" si="115"/>
        <v>#REF!</v>
      </c>
      <c r="I585" s="97">
        <f t="shared" si="115"/>
        <v>456</v>
      </c>
      <c r="J585" s="97">
        <f t="shared" si="115"/>
        <v>455.0698</v>
      </c>
      <c r="K585" s="96">
        <f t="shared" si="112"/>
        <v>99.79600877192982</v>
      </c>
    </row>
    <row r="586" spans="1:11" ht="15">
      <c r="A586" s="72" t="s">
        <v>320</v>
      </c>
      <c r="B586" s="90">
        <v>1000</v>
      </c>
      <c r="C586" s="90">
        <v>1003</v>
      </c>
      <c r="D586" s="84" t="s">
        <v>366</v>
      </c>
      <c r="E586" s="82"/>
      <c r="F586" s="82"/>
      <c r="G586" s="97" t="e">
        <f t="shared" si="115"/>
        <v>#REF!</v>
      </c>
      <c r="H586" s="97" t="e">
        <f t="shared" si="115"/>
        <v>#REF!</v>
      </c>
      <c r="I586" s="97">
        <f t="shared" si="115"/>
        <v>456</v>
      </c>
      <c r="J586" s="97">
        <f t="shared" si="115"/>
        <v>455.0698</v>
      </c>
      <c r="K586" s="96">
        <f t="shared" si="112"/>
        <v>99.79600877192982</v>
      </c>
    </row>
    <row r="587" spans="1:11" ht="75">
      <c r="A587" s="72" t="s">
        <v>363</v>
      </c>
      <c r="B587" s="90">
        <v>1000</v>
      </c>
      <c r="C587" s="90">
        <v>1003</v>
      </c>
      <c r="D587" s="80" t="s">
        <v>364</v>
      </c>
      <c r="E587" s="82"/>
      <c r="F587" s="82"/>
      <c r="G587" s="97" t="e">
        <f t="shared" si="115"/>
        <v>#REF!</v>
      </c>
      <c r="H587" s="97" t="e">
        <f t="shared" si="115"/>
        <v>#REF!</v>
      </c>
      <c r="I587" s="97">
        <f t="shared" si="115"/>
        <v>456</v>
      </c>
      <c r="J587" s="97">
        <f t="shared" si="115"/>
        <v>455.0698</v>
      </c>
      <c r="K587" s="96">
        <f t="shared" si="112"/>
        <v>99.79600877192982</v>
      </c>
    </row>
    <row r="588" spans="1:11" ht="15">
      <c r="A588" s="8" t="s">
        <v>53</v>
      </c>
      <c r="B588" s="90">
        <v>1000</v>
      </c>
      <c r="C588" s="90">
        <v>1003</v>
      </c>
      <c r="D588" s="80" t="s">
        <v>364</v>
      </c>
      <c r="E588" s="84">
        <v>300</v>
      </c>
      <c r="F588" s="82"/>
      <c r="G588" s="97" t="e">
        <f t="shared" si="115"/>
        <v>#REF!</v>
      </c>
      <c r="H588" s="97" t="e">
        <f t="shared" si="115"/>
        <v>#REF!</v>
      </c>
      <c r="I588" s="97">
        <f t="shared" si="115"/>
        <v>456</v>
      </c>
      <c r="J588" s="97">
        <f t="shared" si="115"/>
        <v>455.0698</v>
      </c>
      <c r="K588" s="96">
        <f t="shared" si="112"/>
        <v>99.79600877192982</v>
      </c>
    </row>
    <row r="589" spans="1:11" ht="30">
      <c r="A589" s="8" t="s">
        <v>54</v>
      </c>
      <c r="B589" s="90">
        <v>1000</v>
      </c>
      <c r="C589" s="90">
        <v>1003</v>
      </c>
      <c r="D589" s="80" t="s">
        <v>364</v>
      </c>
      <c r="E589" s="84">
        <v>320</v>
      </c>
      <c r="F589" s="82"/>
      <c r="G589" s="97" t="e">
        <f>#REF!</f>
        <v>#REF!</v>
      </c>
      <c r="H589" s="97" t="e">
        <f>#REF!</f>
        <v>#REF!</v>
      </c>
      <c r="I589" s="97">
        <f>I590</f>
        <v>456</v>
      </c>
      <c r="J589" s="97">
        <f>J590</f>
        <v>455.0698</v>
      </c>
      <c r="K589" s="96">
        <f t="shared" si="112"/>
        <v>99.79600877192982</v>
      </c>
    </row>
    <row r="590" spans="1:11" ht="15">
      <c r="A590" s="10" t="s">
        <v>8</v>
      </c>
      <c r="B590" s="90">
        <v>1000</v>
      </c>
      <c r="C590" s="90">
        <v>1003</v>
      </c>
      <c r="D590" s="80" t="s">
        <v>364</v>
      </c>
      <c r="E590" s="84">
        <v>320</v>
      </c>
      <c r="F590" s="82">
        <v>1</v>
      </c>
      <c r="G590" s="97"/>
      <c r="H590" s="97"/>
      <c r="I590" s="97">
        <v>456</v>
      </c>
      <c r="J590" s="97">
        <v>455.0698</v>
      </c>
      <c r="K590" s="96">
        <f t="shared" si="112"/>
        <v>99.79600877192982</v>
      </c>
    </row>
    <row r="591" spans="1:11" ht="15">
      <c r="A591" s="7" t="s">
        <v>69</v>
      </c>
      <c r="B591" s="155">
        <v>1000</v>
      </c>
      <c r="C591" s="155">
        <v>1004</v>
      </c>
      <c r="D591" s="83"/>
      <c r="E591" s="83"/>
      <c r="F591" s="83"/>
      <c r="G591" s="157" t="e">
        <f aca="true" t="shared" si="116" ref="G591:J603">G592</f>
        <v>#REF!</v>
      </c>
      <c r="H591" s="157" t="e">
        <f t="shared" si="116"/>
        <v>#REF!</v>
      </c>
      <c r="I591" s="157">
        <f>I592+I608+I612+I616+I620+I624+I630</f>
        <v>18107.166470000004</v>
      </c>
      <c r="J591" s="142">
        <f>J592+J608+J612+J616+J620+J624+J630</f>
        <v>18038.54037</v>
      </c>
      <c r="K591" s="143">
        <f t="shared" si="112"/>
        <v>99.62100033644853</v>
      </c>
    </row>
    <row r="592" spans="1:11" ht="15">
      <c r="A592" s="8" t="s">
        <v>16</v>
      </c>
      <c r="B592" s="90">
        <v>1000</v>
      </c>
      <c r="C592" s="90" t="s">
        <v>72</v>
      </c>
      <c r="D592" s="84" t="s">
        <v>297</v>
      </c>
      <c r="E592" s="82"/>
      <c r="F592" s="82"/>
      <c r="G592" s="97" t="e">
        <f>#REF!</f>
        <v>#REF!</v>
      </c>
      <c r="H592" s="97" t="e">
        <f>#REF!</f>
        <v>#REF!</v>
      </c>
      <c r="I592" s="97">
        <f>I601+I597</f>
        <v>10082</v>
      </c>
      <c r="J592" s="97">
        <f>J601+J597</f>
        <v>10078.453</v>
      </c>
      <c r="K592" s="96">
        <f t="shared" si="112"/>
        <v>99.96481848839515</v>
      </c>
    </row>
    <row r="593" spans="1:12" s="108" customFormat="1" ht="90" hidden="1">
      <c r="A593" s="65" t="s">
        <v>249</v>
      </c>
      <c r="B593" s="92">
        <v>1000</v>
      </c>
      <c r="C593" s="92">
        <v>1004</v>
      </c>
      <c r="D593" s="87" t="s">
        <v>250</v>
      </c>
      <c r="E593" s="93"/>
      <c r="F593" s="93"/>
      <c r="G593" s="98">
        <f t="shared" si="116"/>
        <v>8727.4</v>
      </c>
      <c r="H593" s="98">
        <f t="shared" si="116"/>
        <v>7760</v>
      </c>
      <c r="I593" s="98">
        <f t="shared" si="116"/>
        <v>0</v>
      </c>
      <c r="J593" s="98">
        <f t="shared" si="116"/>
        <v>0</v>
      </c>
      <c r="K593" s="96" t="e">
        <f t="shared" si="112"/>
        <v>#DIV/0!</v>
      </c>
      <c r="L593" s="107"/>
    </row>
    <row r="594" spans="1:12" s="108" customFormat="1" ht="15" hidden="1">
      <c r="A594" s="63" t="s">
        <v>53</v>
      </c>
      <c r="B594" s="92">
        <v>1000</v>
      </c>
      <c r="C594" s="92">
        <v>1004</v>
      </c>
      <c r="D594" s="87" t="s">
        <v>250</v>
      </c>
      <c r="E594" s="87">
        <v>300</v>
      </c>
      <c r="F594" s="93"/>
      <c r="G594" s="98">
        <f t="shared" si="116"/>
        <v>8727.4</v>
      </c>
      <c r="H594" s="98">
        <f t="shared" si="116"/>
        <v>7760</v>
      </c>
      <c r="I594" s="98">
        <f t="shared" si="116"/>
        <v>0</v>
      </c>
      <c r="J594" s="98">
        <f t="shared" si="116"/>
        <v>0</v>
      </c>
      <c r="K594" s="96" t="e">
        <f t="shared" si="112"/>
        <v>#DIV/0!</v>
      </c>
      <c r="L594" s="107"/>
    </row>
    <row r="595" spans="1:12" s="108" customFormat="1" ht="30" hidden="1">
      <c r="A595" s="63" t="s">
        <v>54</v>
      </c>
      <c r="B595" s="92">
        <v>1000</v>
      </c>
      <c r="C595" s="92">
        <v>1004</v>
      </c>
      <c r="D595" s="87" t="s">
        <v>250</v>
      </c>
      <c r="E595" s="87">
        <v>320</v>
      </c>
      <c r="F595" s="93"/>
      <c r="G595" s="98">
        <f t="shared" si="116"/>
        <v>8727.4</v>
      </c>
      <c r="H595" s="98">
        <f t="shared" si="116"/>
        <v>7760</v>
      </c>
      <c r="I595" s="98">
        <f t="shared" si="116"/>
        <v>0</v>
      </c>
      <c r="J595" s="98">
        <f t="shared" si="116"/>
        <v>0</v>
      </c>
      <c r="K595" s="96" t="e">
        <f t="shared" si="112"/>
        <v>#DIV/0!</v>
      </c>
      <c r="L595" s="107"/>
    </row>
    <row r="596" spans="1:12" s="108" customFormat="1" ht="15" hidden="1">
      <c r="A596" s="64" t="s">
        <v>9</v>
      </c>
      <c r="B596" s="92">
        <v>1000</v>
      </c>
      <c r="C596" s="92">
        <v>1004</v>
      </c>
      <c r="D596" s="87" t="s">
        <v>250</v>
      </c>
      <c r="E596" s="87">
        <v>320</v>
      </c>
      <c r="F596" s="87">
        <v>2</v>
      </c>
      <c r="G596" s="98">
        <v>8727.4</v>
      </c>
      <c r="H596" s="98">
        <v>7760</v>
      </c>
      <c r="I596" s="98"/>
      <c r="J596" s="98"/>
      <c r="K596" s="96" t="e">
        <f t="shared" si="112"/>
        <v>#DIV/0!</v>
      </c>
      <c r="L596" s="107"/>
    </row>
    <row r="597" spans="1:11" ht="60">
      <c r="A597" s="61" t="s">
        <v>373</v>
      </c>
      <c r="B597" s="90">
        <v>1000</v>
      </c>
      <c r="C597" s="90">
        <v>1004</v>
      </c>
      <c r="D597" s="80" t="s">
        <v>472</v>
      </c>
      <c r="E597" s="82"/>
      <c r="F597" s="82"/>
      <c r="G597" s="97">
        <f t="shared" si="116"/>
        <v>8727.4</v>
      </c>
      <c r="H597" s="97">
        <f t="shared" si="116"/>
        <v>7760</v>
      </c>
      <c r="I597" s="97">
        <f t="shared" si="116"/>
        <v>8330</v>
      </c>
      <c r="J597" s="97">
        <f t="shared" si="116"/>
        <v>8330</v>
      </c>
      <c r="K597" s="96">
        <f t="shared" si="112"/>
        <v>100</v>
      </c>
    </row>
    <row r="598" spans="1:11" ht="15">
      <c r="A598" s="8" t="s">
        <v>53</v>
      </c>
      <c r="B598" s="90">
        <v>1000</v>
      </c>
      <c r="C598" s="90">
        <v>1004</v>
      </c>
      <c r="D598" s="80" t="s">
        <v>472</v>
      </c>
      <c r="E598" s="84">
        <v>300</v>
      </c>
      <c r="F598" s="82"/>
      <c r="G598" s="97">
        <f t="shared" si="116"/>
        <v>8727.4</v>
      </c>
      <c r="H598" s="97">
        <f t="shared" si="116"/>
        <v>7760</v>
      </c>
      <c r="I598" s="97">
        <f t="shared" si="116"/>
        <v>8330</v>
      </c>
      <c r="J598" s="97">
        <f t="shared" si="116"/>
        <v>8330</v>
      </c>
      <c r="K598" s="96">
        <f t="shared" si="112"/>
        <v>100</v>
      </c>
    </row>
    <row r="599" spans="1:11" ht="30">
      <c r="A599" s="8" t="s">
        <v>54</v>
      </c>
      <c r="B599" s="90">
        <v>1000</v>
      </c>
      <c r="C599" s="90">
        <v>1004</v>
      </c>
      <c r="D599" s="80" t="s">
        <v>472</v>
      </c>
      <c r="E599" s="84">
        <v>320</v>
      </c>
      <c r="F599" s="82"/>
      <c r="G599" s="97">
        <f t="shared" si="116"/>
        <v>8727.4</v>
      </c>
      <c r="H599" s="97">
        <f t="shared" si="116"/>
        <v>7760</v>
      </c>
      <c r="I599" s="97">
        <f t="shared" si="116"/>
        <v>8330</v>
      </c>
      <c r="J599" s="97">
        <f t="shared" si="116"/>
        <v>8330</v>
      </c>
      <c r="K599" s="96">
        <f t="shared" si="112"/>
        <v>100</v>
      </c>
    </row>
    <row r="600" spans="1:11" ht="15">
      <c r="A600" s="10" t="s">
        <v>9</v>
      </c>
      <c r="B600" s="90">
        <v>1000</v>
      </c>
      <c r="C600" s="90">
        <v>1004</v>
      </c>
      <c r="D600" s="80" t="s">
        <v>472</v>
      </c>
      <c r="E600" s="84">
        <v>320</v>
      </c>
      <c r="F600" s="84">
        <v>2</v>
      </c>
      <c r="G600" s="97">
        <v>8727.4</v>
      </c>
      <c r="H600" s="97">
        <v>7760</v>
      </c>
      <c r="I600" s="97">
        <v>8330</v>
      </c>
      <c r="J600" s="97">
        <v>8330</v>
      </c>
      <c r="K600" s="96">
        <f t="shared" si="112"/>
        <v>100</v>
      </c>
    </row>
    <row r="601" spans="1:11" ht="60">
      <c r="A601" s="61" t="s">
        <v>373</v>
      </c>
      <c r="B601" s="90">
        <v>1000</v>
      </c>
      <c r="C601" s="90">
        <v>1004</v>
      </c>
      <c r="D601" s="80" t="s">
        <v>374</v>
      </c>
      <c r="E601" s="82"/>
      <c r="F601" s="82"/>
      <c r="G601" s="97">
        <f t="shared" si="116"/>
        <v>8727.4</v>
      </c>
      <c r="H601" s="97">
        <f t="shared" si="116"/>
        <v>7760</v>
      </c>
      <c r="I601" s="97">
        <f t="shared" si="116"/>
        <v>1752</v>
      </c>
      <c r="J601" s="97">
        <f t="shared" si="116"/>
        <v>1748.453</v>
      </c>
      <c r="K601" s="96">
        <f t="shared" si="112"/>
        <v>99.79754566210045</v>
      </c>
    </row>
    <row r="602" spans="1:11" ht="15">
      <c r="A602" s="8" t="s">
        <v>53</v>
      </c>
      <c r="B602" s="90">
        <v>1000</v>
      </c>
      <c r="C602" s="90">
        <v>1004</v>
      </c>
      <c r="D602" s="80" t="s">
        <v>374</v>
      </c>
      <c r="E602" s="84">
        <v>300</v>
      </c>
      <c r="F602" s="82"/>
      <c r="G602" s="97">
        <f t="shared" si="116"/>
        <v>8727.4</v>
      </c>
      <c r="H602" s="97">
        <f t="shared" si="116"/>
        <v>7760</v>
      </c>
      <c r="I602" s="97">
        <f t="shared" si="116"/>
        <v>1752</v>
      </c>
      <c r="J602" s="97">
        <f t="shared" si="116"/>
        <v>1748.453</v>
      </c>
      <c r="K602" s="96">
        <f t="shared" si="112"/>
        <v>99.79754566210045</v>
      </c>
    </row>
    <row r="603" spans="1:11" ht="30">
      <c r="A603" s="8" t="s">
        <v>54</v>
      </c>
      <c r="B603" s="90">
        <v>1000</v>
      </c>
      <c r="C603" s="90">
        <v>1004</v>
      </c>
      <c r="D603" s="80" t="s">
        <v>374</v>
      </c>
      <c r="E603" s="84">
        <v>320</v>
      </c>
      <c r="F603" s="82"/>
      <c r="G603" s="97">
        <f t="shared" si="116"/>
        <v>8727.4</v>
      </c>
      <c r="H603" s="97">
        <f t="shared" si="116"/>
        <v>7760</v>
      </c>
      <c r="I603" s="97">
        <f t="shared" si="116"/>
        <v>1752</v>
      </c>
      <c r="J603" s="97">
        <f t="shared" si="116"/>
        <v>1748.453</v>
      </c>
      <c r="K603" s="96">
        <f t="shared" si="112"/>
        <v>99.79754566210045</v>
      </c>
    </row>
    <row r="604" spans="1:11" ht="15">
      <c r="A604" s="10" t="s">
        <v>9</v>
      </c>
      <c r="B604" s="90">
        <v>1000</v>
      </c>
      <c r="C604" s="90">
        <v>1004</v>
      </c>
      <c r="D604" s="80" t="s">
        <v>374</v>
      </c>
      <c r="E604" s="84">
        <v>320</v>
      </c>
      <c r="F604" s="84">
        <v>2</v>
      </c>
      <c r="G604" s="97">
        <v>8727.4</v>
      </c>
      <c r="H604" s="97">
        <v>7760</v>
      </c>
      <c r="I604" s="97">
        <v>1752</v>
      </c>
      <c r="J604" s="97">
        <v>1748.453</v>
      </c>
      <c r="K604" s="96">
        <f t="shared" si="112"/>
        <v>99.79754566210045</v>
      </c>
    </row>
    <row r="605" spans="1:11" ht="45">
      <c r="A605" s="61" t="s">
        <v>402</v>
      </c>
      <c r="B605" s="90">
        <v>1000</v>
      </c>
      <c r="C605" s="90">
        <v>1004</v>
      </c>
      <c r="D605" s="80" t="s">
        <v>308</v>
      </c>
      <c r="E605" s="82"/>
      <c r="F605" s="82"/>
      <c r="G605" s="97">
        <f aca="true" t="shared" si="117" ref="G605:J607">G606</f>
        <v>269.904</v>
      </c>
      <c r="H605" s="97">
        <f t="shared" si="117"/>
        <v>81.79756</v>
      </c>
      <c r="I605" s="97">
        <f t="shared" si="117"/>
        <v>164.7165</v>
      </c>
      <c r="J605" s="97">
        <f t="shared" si="117"/>
        <v>151.0671</v>
      </c>
      <c r="K605" s="96">
        <f t="shared" si="112"/>
        <v>91.71339847556257</v>
      </c>
    </row>
    <row r="606" spans="1:11" ht="15">
      <c r="A606" s="8" t="s">
        <v>53</v>
      </c>
      <c r="B606" s="90">
        <v>1000</v>
      </c>
      <c r="C606" s="90">
        <v>1004</v>
      </c>
      <c r="D606" s="80" t="s">
        <v>308</v>
      </c>
      <c r="E606" s="84">
        <v>300</v>
      </c>
      <c r="F606" s="82"/>
      <c r="G606" s="97">
        <f t="shared" si="117"/>
        <v>269.904</v>
      </c>
      <c r="H606" s="97">
        <f t="shared" si="117"/>
        <v>81.79756</v>
      </c>
      <c r="I606" s="97">
        <f t="shared" si="117"/>
        <v>164.7165</v>
      </c>
      <c r="J606" s="97">
        <f t="shared" si="117"/>
        <v>151.0671</v>
      </c>
      <c r="K606" s="96">
        <f t="shared" si="112"/>
        <v>91.71339847556257</v>
      </c>
    </row>
    <row r="607" spans="1:11" ht="15">
      <c r="A607" s="8" t="s">
        <v>70</v>
      </c>
      <c r="B607" s="90">
        <v>1000</v>
      </c>
      <c r="C607" s="90">
        <v>1004</v>
      </c>
      <c r="D607" s="80" t="s">
        <v>308</v>
      </c>
      <c r="E607" s="84">
        <v>310</v>
      </c>
      <c r="F607" s="82"/>
      <c r="G607" s="97">
        <f t="shared" si="117"/>
        <v>269.904</v>
      </c>
      <c r="H607" s="97">
        <f t="shared" si="117"/>
        <v>81.79756</v>
      </c>
      <c r="I607" s="97">
        <f t="shared" si="117"/>
        <v>164.7165</v>
      </c>
      <c r="J607" s="97">
        <f t="shared" si="117"/>
        <v>151.0671</v>
      </c>
      <c r="K607" s="96">
        <f t="shared" si="112"/>
        <v>91.71339847556257</v>
      </c>
    </row>
    <row r="608" spans="1:11" ht="15">
      <c r="A608" s="10" t="s">
        <v>9</v>
      </c>
      <c r="B608" s="90">
        <v>1000</v>
      </c>
      <c r="C608" s="90">
        <v>1004</v>
      </c>
      <c r="D608" s="80" t="s">
        <v>308</v>
      </c>
      <c r="E608" s="84">
        <v>310</v>
      </c>
      <c r="F608" s="84">
        <v>2</v>
      </c>
      <c r="G608" s="97">
        <v>269.904</v>
      </c>
      <c r="H608" s="97">
        <v>81.79756</v>
      </c>
      <c r="I608" s="97">
        <v>164.7165</v>
      </c>
      <c r="J608" s="97">
        <v>151.0671</v>
      </c>
      <c r="K608" s="96">
        <f t="shared" si="112"/>
        <v>91.71339847556257</v>
      </c>
    </row>
    <row r="609" spans="1:11" ht="75">
      <c r="A609" s="61" t="s">
        <v>403</v>
      </c>
      <c r="B609" s="90" t="s">
        <v>71</v>
      </c>
      <c r="C609" s="90" t="s">
        <v>72</v>
      </c>
      <c r="D609" s="80" t="s">
        <v>309</v>
      </c>
      <c r="E609" s="84"/>
      <c r="F609" s="84"/>
      <c r="G609" s="97">
        <f aca="true" t="shared" si="118" ref="G609:J611">G610</f>
        <v>70</v>
      </c>
      <c r="H609" s="97">
        <f t="shared" si="118"/>
        <v>69.916</v>
      </c>
      <c r="I609" s="97">
        <f t="shared" si="118"/>
        <v>103.9</v>
      </c>
      <c r="J609" s="97">
        <f t="shared" si="118"/>
        <v>103.27501</v>
      </c>
      <c r="K609" s="96">
        <f t="shared" si="112"/>
        <v>99.3984696823869</v>
      </c>
    </row>
    <row r="610" spans="1:11" ht="15">
      <c r="A610" s="8" t="s">
        <v>53</v>
      </c>
      <c r="B610" s="90">
        <v>1000</v>
      </c>
      <c r="C610" s="90">
        <v>1004</v>
      </c>
      <c r="D610" s="84" t="s">
        <v>309</v>
      </c>
      <c r="E610" s="84">
        <v>300</v>
      </c>
      <c r="F610" s="82"/>
      <c r="G610" s="97">
        <f t="shared" si="118"/>
        <v>70</v>
      </c>
      <c r="H610" s="97">
        <f t="shared" si="118"/>
        <v>69.916</v>
      </c>
      <c r="I610" s="97">
        <f t="shared" si="118"/>
        <v>103.9</v>
      </c>
      <c r="J610" s="97">
        <f t="shared" si="118"/>
        <v>103.27501</v>
      </c>
      <c r="K610" s="96">
        <f t="shared" si="112"/>
        <v>99.3984696823869</v>
      </c>
    </row>
    <row r="611" spans="1:11" ht="30">
      <c r="A611" s="8" t="s">
        <v>54</v>
      </c>
      <c r="B611" s="90">
        <v>1000</v>
      </c>
      <c r="C611" s="90">
        <v>1004</v>
      </c>
      <c r="D611" s="84" t="s">
        <v>309</v>
      </c>
      <c r="E611" s="84">
        <v>320</v>
      </c>
      <c r="F611" s="82"/>
      <c r="G611" s="97">
        <f t="shared" si="118"/>
        <v>70</v>
      </c>
      <c r="H611" s="97">
        <f t="shared" si="118"/>
        <v>69.916</v>
      </c>
      <c r="I611" s="97">
        <f t="shared" si="118"/>
        <v>103.9</v>
      </c>
      <c r="J611" s="97">
        <f t="shared" si="118"/>
        <v>103.27501</v>
      </c>
      <c r="K611" s="96">
        <f t="shared" si="112"/>
        <v>99.3984696823869</v>
      </c>
    </row>
    <row r="612" spans="1:11" ht="15">
      <c r="A612" s="10" t="s">
        <v>9</v>
      </c>
      <c r="B612" s="90">
        <v>1000</v>
      </c>
      <c r="C612" s="90">
        <v>1004</v>
      </c>
      <c r="D612" s="84" t="s">
        <v>309</v>
      </c>
      <c r="E612" s="84">
        <v>320</v>
      </c>
      <c r="F612" s="84">
        <v>2</v>
      </c>
      <c r="G612" s="97">
        <v>70</v>
      </c>
      <c r="H612" s="97">
        <v>69.916</v>
      </c>
      <c r="I612" s="97">
        <v>103.9</v>
      </c>
      <c r="J612" s="97">
        <v>103.27501</v>
      </c>
      <c r="K612" s="96">
        <f t="shared" si="112"/>
        <v>99.3984696823869</v>
      </c>
    </row>
    <row r="613" spans="1:11" ht="105">
      <c r="A613" s="61" t="s">
        <v>404</v>
      </c>
      <c r="B613" s="90">
        <v>1000</v>
      </c>
      <c r="C613" s="90">
        <v>1004</v>
      </c>
      <c r="D613" s="80" t="s">
        <v>310</v>
      </c>
      <c r="E613" s="82"/>
      <c r="F613" s="82"/>
      <c r="G613" s="97">
        <f aca="true" t="shared" si="119" ref="G613:J615">G614</f>
        <v>3.6</v>
      </c>
      <c r="H613" s="97">
        <f t="shared" si="119"/>
        <v>0</v>
      </c>
      <c r="I613" s="97">
        <f t="shared" si="119"/>
        <v>3.6</v>
      </c>
      <c r="J613" s="97">
        <f t="shared" si="119"/>
        <v>3.6</v>
      </c>
      <c r="K613" s="96">
        <f t="shared" si="112"/>
        <v>100</v>
      </c>
    </row>
    <row r="614" spans="1:11" ht="15">
      <c r="A614" s="8" t="s">
        <v>53</v>
      </c>
      <c r="B614" s="90">
        <v>1000</v>
      </c>
      <c r="C614" s="90">
        <v>1004</v>
      </c>
      <c r="D614" s="84" t="s">
        <v>310</v>
      </c>
      <c r="E614" s="84">
        <v>300</v>
      </c>
      <c r="F614" s="82"/>
      <c r="G614" s="97">
        <f t="shared" si="119"/>
        <v>3.6</v>
      </c>
      <c r="H614" s="97">
        <f t="shared" si="119"/>
        <v>0</v>
      </c>
      <c r="I614" s="97">
        <f t="shared" si="119"/>
        <v>3.6</v>
      </c>
      <c r="J614" s="97">
        <f t="shared" si="119"/>
        <v>3.6</v>
      </c>
      <c r="K614" s="96">
        <f t="shared" si="112"/>
        <v>100</v>
      </c>
    </row>
    <row r="615" spans="1:11" ht="30">
      <c r="A615" s="8" t="s">
        <v>54</v>
      </c>
      <c r="B615" s="90">
        <v>1000</v>
      </c>
      <c r="C615" s="90">
        <v>1004</v>
      </c>
      <c r="D615" s="84" t="s">
        <v>310</v>
      </c>
      <c r="E615" s="84">
        <v>320</v>
      </c>
      <c r="F615" s="82"/>
      <c r="G615" s="97">
        <f t="shared" si="119"/>
        <v>3.6</v>
      </c>
      <c r="H615" s="97">
        <f t="shared" si="119"/>
        <v>0</v>
      </c>
      <c r="I615" s="97">
        <f t="shared" si="119"/>
        <v>3.6</v>
      </c>
      <c r="J615" s="97">
        <f t="shared" si="119"/>
        <v>3.6</v>
      </c>
      <c r="K615" s="96">
        <f t="shared" si="112"/>
        <v>100</v>
      </c>
    </row>
    <row r="616" spans="1:11" ht="15">
      <c r="A616" s="10" t="s">
        <v>9</v>
      </c>
      <c r="B616" s="90">
        <v>1000</v>
      </c>
      <c r="C616" s="90">
        <v>1004</v>
      </c>
      <c r="D616" s="84" t="s">
        <v>310</v>
      </c>
      <c r="E616" s="84">
        <v>320</v>
      </c>
      <c r="F616" s="84">
        <v>2</v>
      </c>
      <c r="G616" s="97">
        <v>3.6</v>
      </c>
      <c r="H616" s="97"/>
      <c r="I616" s="97">
        <v>3.6</v>
      </c>
      <c r="J616" s="97">
        <v>3.6</v>
      </c>
      <c r="K616" s="96">
        <f t="shared" si="112"/>
        <v>100</v>
      </c>
    </row>
    <row r="617" spans="1:11" ht="45">
      <c r="A617" s="61" t="s">
        <v>405</v>
      </c>
      <c r="B617" s="90">
        <v>1000</v>
      </c>
      <c r="C617" s="90">
        <v>1004</v>
      </c>
      <c r="D617" s="80" t="s">
        <v>406</v>
      </c>
      <c r="E617" s="82"/>
      <c r="F617" s="82"/>
      <c r="G617" s="97">
        <f aca="true" t="shared" si="120" ref="G617:J623">G618</f>
        <v>3863.4</v>
      </c>
      <c r="H617" s="97">
        <f t="shared" si="120"/>
        <v>3196.82868</v>
      </c>
      <c r="I617" s="97">
        <f t="shared" si="120"/>
        <v>6605.04997</v>
      </c>
      <c r="J617" s="97">
        <f t="shared" si="120"/>
        <v>6605.04877</v>
      </c>
      <c r="K617" s="96">
        <f t="shared" si="112"/>
        <v>99.99998183208295</v>
      </c>
    </row>
    <row r="618" spans="1:11" ht="15">
      <c r="A618" s="8" t="s">
        <v>53</v>
      </c>
      <c r="B618" s="90">
        <v>1000</v>
      </c>
      <c r="C618" s="90">
        <v>1004</v>
      </c>
      <c r="D618" s="80" t="s">
        <v>406</v>
      </c>
      <c r="E618" s="84">
        <v>300</v>
      </c>
      <c r="F618" s="82"/>
      <c r="G618" s="97">
        <f t="shared" si="120"/>
        <v>3863.4</v>
      </c>
      <c r="H618" s="97">
        <f t="shared" si="120"/>
        <v>3196.82868</v>
      </c>
      <c r="I618" s="97">
        <f t="shared" si="120"/>
        <v>6605.04997</v>
      </c>
      <c r="J618" s="97">
        <f t="shared" si="120"/>
        <v>6605.04877</v>
      </c>
      <c r="K618" s="96">
        <f t="shared" si="112"/>
        <v>99.99998183208295</v>
      </c>
    </row>
    <row r="619" spans="1:11" ht="30">
      <c r="A619" s="8" t="s">
        <v>54</v>
      </c>
      <c r="B619" s="90">
        <v>1000</v>
      </c>
      <c r="C619" s="90">
        <v>1004</v>
      </c>
      <c r="D619" s="80" t="s">
        <v>406</v>
      </c>
      <c r="E619" s="84">
        <v>320</v>
      </c>
      <c r="F619" s="82"/>
      <c r="G619" s="97">
        <f t="shared" si="120"/>
        <v>3863.4</v>
      </c>
      <c r="H619" s="97">
        <f t="shared" si="120"/>
        <v>3196.82868</v>
      </c>
      <c r="I619" s="97">
        <f t="shared" si="120"/>
        <v>6605.04997</v>
      </c>
      <c r="J619" s="97">
        <f t="shared" si="120"/>
        <v>6605.04877</v>
      </c>
      <c r="K619" s="96">
        <f t="shared" si="112"/>
        <v>99.99998183208295</v>
      </c>
    </row>
    <row r="620" spans="1:11" ht="15">
      <c r="A620" s="10" t="s">
        <v>9</v>
      </c>
      <c r="B620" s="90">
        <v>1000</v>
      </c>
      <c r="C620" s="90">
        <v>1004</v>
      </c>
      <c r="D620" s="80" t="s">
        <v>406</v>
      </c>
      <c r="E620" s="84">
        <v>320</v>
      </c>
      <c r="F620" s="84">
        <v>2</v>
      </c>
      <c r="G620" s="97">
        <v>3863.4</v>
      </c>
      <c r="H620" s="97">
        <v>3196.82868</v>
      </c>
      <c r="I620" s="97">
        <v>6605.04997</v>
      </c>
      <c r="J620" s="97">
        <v>6605.04877</v>
      </c>
      <c r="K620" s="96">
        <f t="shared" si="112"/>
        <v>99.99998183208295</v>
      </c>
    </row>
    <row r="621" spans="1:11" ht="45">
      <c r="A621" s="61" t="s">
        <v>407</v>
      </c>
      <c r="B621" s="90">
        <v>1000</v>
      </c>
      <c r="C621" s="90">
        <v>1004</v>
      </c>
      <c r="D621" s="80" t="s">
        <v>408</v>
      </c>
      <c r="E621" s="82"/>
      <c r="F621" s="82"/>
      <c r="G621" s="97">
        <f t="shared" si="120"/>
        <v>3863.4</v>
      </c>
      <c r="H621" s="97">
        <f t="shared" si="120"/>
        <v>3196.82868</v>
      </c>
      <c r="I621" s="97">
        <f t="shared" si="120"/>
        <v>50</v>
      </c>
      <c r="J621" s="97">
        <f t="shared" si="120"/>
        <v>0</v>
      </c>
      <c r="K621" s="96">
        <f t="shared" si="112"/>
        <v>0</v>
      </c>
    </row>
    <row r="622" spans="1:11" ht="15">
      <c r="A622" s="8" t="s">
        <v>53</v>
      </c>
      <c r="B622" s="90">
        <v>1000</v>
      </c>
      <c r="C622" s="90">
        <v>1004</v>
      </c>
      <c r="D622" s="80" t="s">
        <v>408</v>
      </c>
      <c r="E622" s="84">
        <v>300</v>
      </c>
      <c r="F622" s="82"/>
      <c r="G622" s="97">
        <f t="shared" si="120"/>
        <v>3863.4</v>
      </c>
      <c r="H622" s="97">
        <f t="shared" si="120"/>
        <v>3196.82868</v>
      </c>
      <c r="I622" s="97">
        <f t="shared" si="120"/>
        <v>50</v>
      </c>
      <c r="J622" s="97">
        <f t="shared" si="120"/>
        <v>0</v>
      </c>
      <c r="K622" s="96">
        <f t="shared" si="112"/>
        <v>0</v>
      </c>
    </row>
    <row r="623" spans="1:11" ht="30">
      <c r="A623" s="8" t="s">
        <v>54</v>
      </c>
      <c r="B623" s="90">
        <v>1000</v>
      </c>
      <c r="C623" s="90">
        <v>1004</v>
      </c>
      <c r="D623" s="80" t="s">
        <v>408</v>
      </c>
      <c r="E623" s="84">
        <v>320</v>
      </c>
      <c r="F623" s="82"/>
      <c r="G623" s="97">
        <f t="shared" si="120"/>
        <v>3863.4</v>
      </c>
      <c r="H623" s="97">
        <f t="shared" si="120"/>
        <v>3196.82868</v>
      </c>
      <c r="I623" s="97">
        <f t="shared" si="120"/>
        <v>50</v>
      </c>
      <c r="J623" s="97">
        <f t="shared" si="120"/>
        <v>0</v>
      </c>
      <c r="K623" s="96">
        <f t="shared" si="112"/>
        <v>0</v>
      </c>
    </row>
    <row r="624" spans="1:11" ht="15">
      <c r="A624" s="10" t="s">
        <v>9</v>
      </c>
      <c r="B624" s="90">
        <v>1000</v>
      </c>
      <c r="C624" s="90">
        <v>1004</v>
      </c>
      <c r="D624" s="80" t="s">
        <v>408</v>
      </c>
      <c r="E624" s="84">
        <v>320</v>
      </c>
      <c r="F624" s="84">
        <v>2</v>
      </c>
      <c r="G624" s="97">
        <v>3863.4</v>
      </c>
      <c r="H624" s="97">
        <v>3196.82868</v>
      </c>
      <c r="I624" s="97">
        <v>50</v>
      </c>
      <c r="J624" s="97"/>
      <c r="K624" s="96">
        <f t="shared" si="112"/>
        <v>0</v>
      </c>
    </row>
    <row r="625" spans="1:11" ht="30">
      <c r="A625" s="72" t="s">
        <v>323</v>
      </c>
      <c r="B625" s="90">
        <v>1000</v>
      </c>
      <c r="C625" s="90">
        <v>1004</v>
      </c>
      <c r="D625" s="82" t="s">
        <v>388</v>
      </c>
      <c r="E625" s="82"/>
      <c r="F625" s="82"/>
      <c r="G625" s="97" t="e">
        <f>G99+#REF!</f>
        <v>#REF!</v>
      </c>
      <c r="H625" s="97" t="e">
        <f>H99+#REF!</f>
        <v>#REF!</v>
      </c>
      <c r="I625" s="97">
        <f>I626</f>
        <v>1097.9</v>
      </c>
      <c r="J625" s="97">
        <f>J626</f>
        <v>1097.09649</v>
      </c>
      <c r="K625" s="96">
        <f t="shared" si="112"/>
        <v>99.92681391747881</v>
      </c>
    </row>
    <row r="626" spans="1:11" ht="30">
      <c r="A626" s="73" t="s">
        <v>314</v>
      </c>
      <c r="B626" s="90">
        <v>1000</v>
      </c>
      <c r="C626" s="90">
        <v>1004</v>
      </c>
      <c r="D626" s="80" t="s">
        <v>391</v>
      </c>
      <c r="E626" s="82"/>
      <c r="F626" s="82"/>
      <c r="G626" s="97"/>
      <c r="H626" s="97"/>
      <c r="I626" s="97">
        <f>I627</f>
        <v>1097.9</v>
      </c>
      <c r="J626" s="97">
        <f>J627</f>
        <v>1097.09649</v>
      </c>
      <c r="K626" s="96">
        <f t="shared" si="112"/>
        <v>99.92681391747881</v>
      </c>
    </row>
    <row r="627" spans="1:11" ht="105">
      <c r="A627" s="61" t="s">
        <v>411</v>
      </c>
      <c r="B627" s="90">
        <v>1000</v>
      </c>
      <c r="C627" s="90">
        <v>1004</v>
      </c>
      <c r="D627" s="80" t="s">
        <v>412</v>
      </c>
      <c r="E627" s="82"/>
      <c r="F627" s="82"/>
      <c r="G627" s="97">
        <f aca="true" t="shared" si="121" ref="G627:J629">G628</f>
        <v>1378.4</v>
      </c>
      <c r="H627" s="97">
        <f t="shared" si="121"/>
        <v>436.40753</v>
      </c>
      <c r="I627" s="97">
        <f t="shared" si="121"/>
        <v>1097.9</v>
      </c>
      <c r="J627" s="97">
        <f t="shared" si="121"/>
        <v>1097.09649</v>
      </c>
      <c r="K627" s="96">
        <f t="shared" si="112"/>
        <v>99.92681391747881</v>
      </c>
    </row>
    <row r="628" spans="1:11" ht="15">
      <c r="A628" s="8" t="s">
        <v>53</v>
      </c>
      <c r="B628" s="90">
        <v>1000</v>
      </c>
      <c r="C628" s="90">
        <v>1004</v>
      </c>
      <c r="D628" s="80" t="s">
        <v>412</v>
      </c>
      <c r="E628" s="84">
        <v>300</v>
      </c>
      <c r="F628" s="82"/>
      <c r="G628" s="97">
        <f t="shared" si="121"/>
        <v>1378.4</v>
      </c>
      <c r="H628" s="97">
        <f t="shared" si="121"/>
        <v>436.40753</v>
      </c>
      <c r="I628" s="97">
        <f t="shared" si="121"/>
        <v>1097.9</v>
      </c>
      <c r="J628" s="97">
        <f t="shared" si="121"/>
        <v>1097.09649</v>
      </c>
      <c r="K628" s="96">
        <f t="shared" si="112"/>
        <v>99.92681391747881</v>
      </c>
    </row>
    <row r="629" spans="1:11" ht="30">
      <c r="A629" s="8" t="s">
        <v>54</v>
      </c>
      <c r="B629" s="90">
        <v>1000</v>
      </c>
      <c r="C629" s="90">
        <v>1004</v>
      </c>
      <c r="D629" s="80" t="s">
        <v>412</v>
      </c>
      <c r="E629" s="84">
        <v>320</v>
      </c>
      <c r="F629" s="82"/>
      <c r="G629" s="97">
        <f t="shared" si="121"/>
        <v>1378.4</v>
      </c>
      <c r="H629" s="97">
        <f t="shared" si="121"/>
        <v>436.40753</v>
      </c>
      <c r="I629" s="97">
        <f t="shared" si="121"/>
        <v>1097.9</v>
      </c>
      <c r="J629" s="97">
        <f t="shared" si="121"/>
        <v>1097.09649</v>
      </c>
      <c r="K629" s="96">
        <f t="shared" si="112"/>
        <v>99.92681391747881</v>
      </c>
    </row>
    <row r="630" spans="1:11" ht="15">
      <c r="A630" s="10" t="s">
        <v>9</v>
      </c>
      <c r="B630" s="90">
        <v>1000</v>
      </c>
      <c r="C630" s="90">
        <v>1004</v>
      </c>
      <c r="D630" s="80" t="s">
        <v>412</v>
      </c>
      <c r="E630" s="84">
        <v>320</v>
      </c>
      <c r="F630" s="84">
        <v>2</v>
      </c>
      <c r="G630" s="97">
        <v>1378.4</v>
      </c>
      <c r="H630" s="97">
        <v>436.40753</v>
      </c>
      <c r="I630" s="97">
        <v>1097.9</v>
      </c>
      <c r="J630" s="97">
        <v>1097.09649</v>
      </c>
      <c r="K630" s="96">
        <f t="shared" si="112"/>
        <v>99.92681391747881</v>
      </c>
    </row>
    <row r="631" spans="1:11" ht="15">
      <c r="A631" s="7" t="s">
        <v>73</v>
      </c>
      <c r="B631" s="155">
        <v>1000</v>
      </c>
      <c r="C631" s="155">
        <v>1006</v>
      </c>
      <c r="D631" s="83"/>
      <c r="E631" s="83"/>
      <c r="F631" s="83"/>
      <c r="G631" s="157" t="e">
        <f aca="true" t="shared" si="122" ref="G631:J632">G632</f>
        <v>#REF!</v>
      </c>
      <c r="H631" s="157">
        <f t="shared" si="122"/>
        <v>568.78259</v>
      </c>
      <c r="I631" s="157">
        <f t="shared" si="122"/>
        <v>842.3</v>
      </c>
      <c r="J631" s="142">
        <f t="shared" si="122"/>
        <v>842.3</v>
      </c>
      <c r="K631" s="143">
        <f t="shared" si="112"/>
        <v>100</v>
      </c>
    </row>
    <row r="632" spans="1:11" ht="15">
      <c r="A632" s="8" t="s">
        <v>16</v>
      </c>
      <c r="B632" s="90">
        <v>1000</v>
      </c>
      <c r="C632" s="90">
        <v>1006</v>
      </c>
      <c r="D632" s="84" t="s">
        <v>297</v>
      </c>
      <c r="E632" s="82"/>
      <c r="F632" s="82"/>
      <c r="G632" s="97" t="e">
        <f t="shared" si="122"/>
        <v>#REF!</v>
      </c>
      <c r="H632" s="97">
        <f t="shared" si="122"/>
        <v>568.78259</v>
      </c>
      <c r="I632" s="97">
        <f t="shared" si="122"/>
        <v>842.3</v>
      </c>
      <c r="J632" s="97">
        <f t="shared" si="122"/>
        <v>842.3</v>
      </c>
      <c r="K632" s="96">
        <f t="shared" si="112"/>
        <v>100</v>
      </c>
    </row>
    <row r="633" spans="1:11" ht="30">
      <c r="A633" s="61" t="s">
        <v>409</v>
      </c>
      <c r="B633" s="90">
        <v>1000</v>
      </c>
      <c r="C633" s="90">
        <v>1006</v>
      </c>
      <c r="D633" s="80" t="s">
        <v>410</v>
      </c>
      <c r="E633" s="82"/>
      <c r="F633" s="82"/>
      <c r="G633" s="97" t="e">
        <f>#REF!</f>
        <v>#REF!</v>
      </c>
      <c r="H633" s="97">
        <f>H634+H637</f>
        <v>568.78259</v>
      </c>
      <c r="I633" s="97">
        <f>I634+I637</f>
        <v>842.3</v>
      </c>
      <c r="J633" s="97">
        <f>J634+J637</f>
        <v>842.3</v>
      </c>
      <c r="K633" s="96">
        <f aca="true" t="shared" si="123" ref="K633:K670">J633/I633*100</f>
        <v>100</v>
      </c>
    </row>
    <row r="634" spans="1:11" ht="60">
      <c r="A634" s="8" t="s">
        <v>19</v>
      </c>
      <c r="B634" s="90">
        <v>1000</v>
      </c>
      <c r="C634" s="90">
        <v>1006</v>
      </c>
      <c r="D634" s="80" t="s">
        <v>410</v>
      </c>
      <c r="E634" s="84">
        <v>100</v>
      </c>
      <c r="F634" s="82"/>
      <c r="G634" s="97">
        <f aca="true" t="shared" si="124" ref="G634:J635">G635</f>
        <v>795</v>
      </c>
      <c r="H634" s="97">
        <f t="shared" si="124"/>
        <v>556.68259</v>
      </c>
      <c r="I634" s="97">
        <f t="shared" si="124"/>
        <v>782.443</v>
      </c>
      <c r="J634" s="97">
        <f t="shared" si="124"/>
        <v>782.443</v>
      </c>
      <c r="K634" s="96">
        <f t="shared" si="123"/>
        <v>100</v>
      </c>
    </row>
    <row r="635" spans="1:11" ht="15">
      <c r="A635" s="8" t="s">
        <v>554</v>
      </c>
      <c r="B635" s="90">
        <v>1000</v>
      </c>
      <c r="C635" s="90">
        <v>1006</v>
      </c>
      <c r="D635" s="80" t="s">
        <v>410</v>
      </c>
      <c r="E635" s="84">
        <v>110</v>
      </c>
      <c r="F635" s="82"/>
      <c r="G635" s="97">
        <f t="shared" si="124"/>
        <v>795</v>
      </c>
      <c r="H635" s="97">
        <f t="shared" si="124"/>
        <v>556.68259</v>
      </c>
      <c r="I635" s="97">
        <f t="shared" si="124"/>
        <v>782.443</v>
      </c>
      <c r="J635" s="97">
        <f t="shared" si="124"/>
        <v>782.443</v>
      </c>
      <c r="K635" s="96">
        <f t="shared" si="123"/>
        <v>100</v>
      </c>
    </row>
    <row r="636" spans="1:11" ht="15">
      <c r="A636" s="10" t="s">
        <v>9</v>
      </c>
      <c r="B636" s="90">
        <v>1000</v>
      </c>
      <c r="C636" s="90">
        <v>1006</v>
      </c>
      <c r="D636" s="80" t="s">
        <v>410</v>
      </c>
      <c r="E636" s="84">
        <v>110</v>
      </c>
      <c r="F636" s="84">
        <v>2</v>
      </c>
      <c r="G636" s="97">
        <v>795</v>
      </c>
      <c r="H636" s="97">
        <v>556.68259</v>
      </c>
      <c r="I636" s="97">
        <v>782.443</v>
      </c>
      <c r="J636" s="97">
        <v>782.443</v>
      </c>
      <c r="K636" s="96">
        <f t="shared" si="123"/>
        <v>100</v>
      </c>
    </row>
    <row r="637" spans="1:11" ht="30">
      <c r="A637" s="74" t="s">
        <v>413</v>
      </c>
      <c r="B637" s="90">
        <v>1000</v>
      </c>
      <c r="C637" s="90">
        <v>1006</v>
      </c>
      <c r="D637" s="80" t="s">
        <v>410</v>
      </c>
      <c r="E637" s="84">
        <v>200</v>
      </c>
      <c r="F637" s="82"/>
      <c r="G637" s="97">
        <f aca="true" t="shared" si="125" ref="G637:J638">G638</f>
        <v>15.7</v>
      </c>
      <c r="H637" s="97">
        <f t="shared" si="125"/>
        <v>12.1</v>
      </c>
      <c r="I637" s="97">
        <f t="shared" si="125"/>
        <v>59.857</v>
      </c>
      <c r="J637" s="97">
        <f t="shared" si="125"/>
        <v>59.857</v>
      </c>
      <c r="K637" s="96">
        <f t="shared" si="123"/>
        <v>100</v>
      </c>
    </row>
    <row r="638" spans="1:11" ht="30">
      <c r="A638" s="8" t="s">
        <v>22</v>
      </c>
      <c r="B638" s="90">
        <v>1000</v>
      </c>
      <c r="C638" s="90">
        <v>1006</v>
      </c>
      <c r="D638" s="80" t="s">
        <v>410</v>
      </c>
      <c r="E638" s="84">
        <v>240</v>
      </c>
      <c r="F638" s="82"/>
      <c r="G638" s="97">
        <f t="shared" si="125"/>
        <v>15.7</v>
      </c>
      <c r="H638" s="97">
        <f t="shared" si="125"/>
        <v>12.1</v>
      </c>
      <c r="I638" s="97">
        <f t="shared" si="125"/>
        <v>59.857</v>
      </c>
      <c r="J638" s="97">
        <f t="shared" si="125"/>
        <v>59.857</v>
      </c>
      <c r="K638" s="96">
        <f t="shared" si="123"/>
        <v>100</v>
      </c>
    </row>
    <row r="639" spans="1:11" ht="15">
      <c r="A639" s="10" t="s">
        <v>9</v>
      </c>
      <c r="B639" s="90">
        <v>1000</v>
      </c>
      <c r="C639" s="90">
        <v>1006</v>
      </c>
      <c r="D639" s="80" t="s">
        <v>410</v>
      </c>
      <c r="E639" s="84">
        <v>240</v>
      </c>
      <c r="F639" s="84">
        <v>2</v>
      </c>
      <c r="G639" s="97">
        <v>15.7</v>
      </c>
      <c r="H639" s="97">
        <v>12.1</v>
      </c>
      <c r="I639" s="97">
        <v>59.857</v>
      </c>
      <c r="J639" s="97">
        <v>59.857</v>
      </c>
      <c r="K639" s="96">
        <f t="shared" si="123"/>
        <v>100</v>
      </c>
    </row>
    <row r="640" spans="1:12" s="108" customFormat="1" ht="30" hidden="1">
      <c r="A640" s="70" t="s">
        <v>127</v>
      </c>
      <c r="B640" s="92" t="s">
        <v>47</v>
      </c>
      <c r="C640" s="92" t="s">
        <v>52</v>
      </c>
      <c r="D640" s="87" t="s">
        <v>114</v>
      </c>
      <c r="E640" s="93"/>
      <c r="F640" s="93"/>
      <c r="G640" s="98">
        <f aca="true" t="shared" si="126" ref="G640:J644">G641</f>
        <v>14</v>
      </c>
      <c r="H640" s="98">
        <f t="shared" si="126"/>
        <v>0</v>
      </c>
      <c r="I640" s="98">
        <f t="shared" si="126"/>
        <v>0</v>
      </c>
      <c r="J640" s="98">
        <f t="shared" si="126"/>
        <v>0</v>
      </c>
      <c r="K640" s="143" t="e">
        <f t="shared" si="123"/>
        <v>#DIV/0!</v>
      </c>
      <c r="L640" s="107"/>
    </row>
    <row r="641" spans="1:12" s="108" customFormat="1" ht="60" hidden="1">
      <c r="A641" s="63" t="s">
        <v>128</v>
      </c>
      <c r="B641" s="92" t="s">
        <v>47</v>
      </c>
      <c r="C641" s="92" t="s">
        <v>52</v>
      </c>
      <c r="D641" s="87" t="s">
        <v>129</v>
      </c>
      <c r="E641" s="93"/>
      <c r="F641" s="93"/>
      <c r="G641" s="98">
        <f t="shared" si="126"/>
        <v>14</v>
      </c>
      <c r="H641" s="98">
        <f t="shared" si="126"/>
        <v>0</v>
      </c>
      <c r="I641" s="98">
        <f t="shared" si="126"/>
        <v>0</v>
      </c>
      <c r="J641" s="98">
        <f t="shared" si="126"/>
        <v>0</v>
      </c>
      <c r="K641" s="143" t="e">
        <f t="shared" si="123"/>
        <v>#DIV/0!</v>
      </c>
      <c r="L641" s="107"/>
    </row>
    <row r="642" spans="1:12" s="108" customFormat="1" ht="60" hidden="1">
      <c r="A642" s="63" t="s">
        <v>130</v>
      </c>
      <c r="B642" s="92" t="s">
        <v>47</v>
      </c>
      <c r="C642" s="92" t="s">
        <v>52</v>
      </c>
      <c r="D642" s="87" t="s">
        <v>131</v>
      </c>
      <c r="E642" s="93"/>
      <c r="F642" s="93"/>
      <c r="G642" s="98">
        <f t="shared" si="126"/>
        <v>14</v>
      </c>
      <c r="H642" s="98">
        <f t="shared" si="126"/>
        <v>0</v>
      </c>
      <c r="I642" s="98">
        <f t="shared" si="126"/>
        <v>0</v>
      </c>
      <c r="J642" s="98">
        <f t="shared" si="126"/>
        <v>0</v>
      </c>
      <c r="K642" s="143" t="e">
        <f t="shared" si="123"/>
        <v>#DIV/0!</v>
      </c>
      <c r="L642" s="107"/>
    </row>
    <row r="643" spans="1:12" s="108" customFormat="1" ht="30" hidden="1">
      <c r="A643" s="63" t="s">
        <v>50</v>
      </c>
      <c r="B643" s="92" t="s">
        <v>47</v>
      </c>
      <c r="C643" s="92" t="s">
        <v>52</v>
      </c>
      <c r="D643" s="87" t="s">
        <v>131</v>
      </c>
      <c r="E643" s="87">
        <v>600</v>
      </c>
      <c r="F643" s="93"/>
      <c r="G643" s="98">
        <f t="shared" si="126"/>
        <v>14</v>
      </c>
      <c r="H643" s="98">
        <f t="shared" si="126"/>
        <v>0</v>
      </c>
      <c r="I643" s="98">
        <f t="shared" si="126"/>
        <v>0</v>
      </c>
      <c r="J643" s="98">
        <f t="shared" si="126"/>
        <v>0</v>
      </c>
      <c r="K643" s="143" t="e">
        <f t="shared" si="123"/>
        <v>#DIV/0!</v>
      </c>
      <c r="L643" s="107"/>
    </row>
    <row r="644" spans="1:12" s="108" customFormat="1" ht="15" hidden="1">
      <c r="A644" s="63" t="s">
        <v>51</v>
      </c>
      <c r="B644" s="92" t="s">
        <v>47</v>
      </c>
      <c r="C644" s="92" t="s">
        <v>52</v>
      </c>
      <c r="D644" s="87" t="s">
        <v>131</v>
      </c>
      <c r="E644" s="87">
        <v>610</v>
      </c>
      <c r="F644" s="93"/>
      <c r="G644" s="98">
        <f t="shared" si="126"/>
        <v>14</v>
      </c>
      <c r="H644" s="98">
        <f t="shared" si="126"/>
        <v>0</v>
      </c>
      <c r="I644" s="98">
        <f t="shared" si="126"/>
        <v>0</v>
      </c>
      <c r="J644" s="98">
        <f t="shared" si="126"/>
        <v>0</v>
      </c>
      <c r="K644" s="143" t="e">
        <f t="shared" si="123"/>
        <v>#DIV/0!</v>
      </c>
      <c r="L644" s="107"/>
    </row>
    <row r="645" spans="1:12" s="108" customFormat="1" ht="15" hidden="1">
      <c r="A645" s="64" t="s">
        <v>8</v>
      </c>
      <c r="B645" s="92" t="s">
        <v>47</v>
      </c>
      <c r="C645" s="92" t="s">
        <v>52</v>
      </c>
      <c r="D645" s="87" t="s">
        <v>131</v>
      </c>
      <c r="E645" s="87">
        <v>610</v>
      </c>
      <c r="F645" s="87">
        <v>1</v>
      </c>
      <c r="G645" s="98">
        <v>14</v>
      </c>
      <c r="H645" s="98"/>
      <c r="I645" s="98"/>
      <c r="J645" s="98"/>
      <c r="K645" s="143" t="e">
        <f t="shared" si="123"/>
        <v>#DIV/0!</v>
      </c>
      <c r="L645" s="107"/>
    </row>
    <row r="646" spans="1:12" s="129" customFormat="1" ht="42.75">
      <c r="A646" s="132" t="s">
        <v>33</v>
      </c>
      <c r="B646" s="125">
        <v>1400</v>
      </c>
      <c r="C646" s="133"/>
      <c r="D646" s="134"/>
      <c r="E646" s="134"/>
      <c r="F646" s="134"/>
      <c r="G646" s="149"/>
      <c r="H646" s="149"/>
      <c r="I646" s="130">
        <f>I649+I655+I661</f>
        <v>8154.8</v>
      </c>
      <c r="J646" s="130">
        <f>J649+J655+J661</f>
        <v>8076.96069</v>
      </c>
      <c r="K646" s="144">
        <f t="shared" si="123"/>
        <v>99.04547861382254</v>
      </c>
      <c r="L646" s="128"/>
    </row>
    <row r="647" spans="1:17" ht="15">
      <c r="A647" s="7" t="s">
        <v>8</v>
      </c>
      <c r="B647" s="91" t="s">
        <v>140</v>
      </c>
      <c r="C647" s="89"/>
      <c r="D647" s="82"/>
      <c r="E647" s="82"/>
      <c r="F647" s="82"/>
      <c r="G647" s="157" t="e">
        <f>G134+G137+G143+G161+G201+G205+G212+G288+#REF!+G662+G218+G223+G280+#REF!+#REF!+G683+G208+#REF!+G140+#REF!+#REF!+G656</f>
        <v>#REF!</v>
      </c>
      <c r="H647" s="157" t="e">
        <f>H134+H137+H143+H161+H201+H205+H212+H288+#REF!+H662+H218+H223+H280+#REF!+#REF!+H683+H208+#REF!+H140+#REF!+#REF!+H656</f>
        <v>#REF!</v>
      </c>
      <c r="I647" s="157">
        <f>I666+I660</f>
        <v>3357</v>
      </c>
      <c r="J647" s="142">
        <f>J666+J660</f>
        <v>3279.16069</v>
      </c>
      <c r="K647" s="143">
        <f t="shared" si="123"/>
        <v>97.6812835865356</v>
      </c>
      <c r="Q647" s="104"/>
    </row>
    <row r="648" spans="1:13" ht="15">
      <c r="A648" s="7" t="s">
        <v>9</v>
      </c>
      <c r="B648" s="91" t="s">
        <v>141</v>
      </c>
      <c r="C648" s="89"/>
      <c r="D648" s="82"/>
      <c r="E648" s="82"/>
      <c r="F648" s="82"/>
      <c r="G648" s="157" t="e">
        <f>G167+G176+G180+G183+G689+#REF!+#REF!+#REF!+#REF!+#REF!+#REF!+G184+#REF!+#REF!+#REF!</f>
        <v>#REF!</v>
      </c>
      <c r="H648" s="157" t="e">
        <f>H167+H176+H180+H183+H689+#REF!+#REF!+#REF!+#REF!+#REF!+#REF!+H184+#REF!+#REF!+#REF!</f>
        <v>#REF!</v>
      </c>
      <c r="I648" s="157">
        <f>I654+I670</f>
        <v>4797.8</v>
      </c>
      <c r="J648" s="142">
        <f>J654+J670</f>
        <v>4797.8</v>
      </c>
      <c r="K648" s="143">
        <f t="shared" si="123"/>
        <v>100</v>
      </c>
      <c r="M648" s="100"/>
    </row>
    <row r="649" spans="1:11" ht="42.75">
      <c r="A649" s="7" t="s">
        <v>34</v>
      </c>
      <c r="B649" s="155">
        <v>1400</v>
      </c>
      <c r="C649" s="155" t="s">
        <v>228</v>
      </c>
      <c r="D649" s="83"/>
      <c r="E649" s="83"/>
      <c r="F649" s="83"/>
      <c r="G649" s="157" t="e">
        <f>G650+#REF!+#REF!+#REF!</f>
        <v>#REF!</v>
      </c>
      <c r="H649" s="157" t="e">
        <f>H650+#REF!+#REF!+#REF!</f>
        <v>#REF!</v>
      </c>
      <c r="I649" s="157">
        <f>I650</f>
        <v>4297.8</v>
      </c>
      <c r="J649" s="142">
        <f>J650</f>
        <v>4297.8</v>
      </c>
      <c r="K649" s="143">
        <f t="shared" si="123"/>
        <v>100</v>
      </c>
    </row>
    <row r="650" spans="1:11" ht="15">
      <c r="A650" s="8" t="s">
        <v>16</v>
      </c>
      <c r="B650" s="90">
        <v>1400</v>
      </c>
      <c r="C650" s="90" t="s">
        <v>228</v>
      </c>
      <c r="D650" s="84" t="s">
        <v>297</v>
      </c>
      <c r="E650" s="82"/>
      <c r="F650" s="82"/>
      <c r="G650" s="97" t="e">
        <f>#REF!</f>
        <v>#REF!</v>
      </c>
      <c r="H650" s="97" t="e">
        <f>#REF!</f>
        <v>#REF!</v>
      </c>
      <c r="I650" s="97">
        <f>I651</f>
        <v>4297.8</v>
      </c>
      <c r="J650" s="97">
        <f>J651</f>
        <v>4297.8</v>
      </c>
      <c r="K650" s="96">
        <f t="shared" si="123"/>
        <v>100</v>
      </c>
    </row>
    <row r="651" spans="1:11" ht="30">
      <c r="A651" s="61" t="s">
        <v>327</v>
      </c>
      <c r="B651" s="90">
        <v>1400</v>
      </c>
      <c r="C651" s="90" t="s">
        <v>228</v>
      </c>
      <c r="D651" s="84" t="s">
        <v>298</v>
      </c>
      <c r="E651" s="82"/>
      <c r="F651" s="82"/>
      <c r="G651" s="97">
        <f aca="true" t="shared" si="127" ref="G651:J653">G652</f>
        <v>10249.5</v>
      </c>
      <c r="H651" s="97">
        <f t="shared" si="127"/>
        <v>8541.3</v>
      </c>
      <c r="I651" s="97">
        <f t="shared" si="127"/>
        <v>4297.8</v>
      </c>
      <c r="J651" s="97">
        <f t="shared" si="127"/>
        <v>4297.8</v>
      </c>
      <c r="K651" s="96">
        <f t="shared" si="123"/>
        <v>100</v>
      </c>
    </row>
    <row r="652" spans="1:11" ht="15">
      <c r="A652" s="8" t="s">
        <v>29</v>
      </c>
      <c r="B652" s="90">
        <v>1400</v>
      </c>
      <c r="C652" s="90" t="s">
        <v>228</v>
      </c>
      <c r="D652" s="84" t="s">
        <v>298</v>
      </c>
      <c r="E652" s="84">
        <v>500</v>
      </c>
      <c r="F652" s="82"/>
      <c r="G652" s="97">
        <f t="shared" si="127"/>
        <v>10249.5</v>
      </c>
      <c r="H652" s="97">
        <f t="shared" si="127"/>
        <v>8541.3</v>
      </c>
      <c r="I652" s="97">
        <f t="shared" si="127"/>
        <v>4297.8</v>
      </c>
      <c r="J652" s="97">
        <f t="shared" si="127"/>
        <v>4297.8</v>
      </c>
      <c r="K652" s="96">
        <f t="shared" si="123"/>
        <v>100</v>
      </c>
    </row>
    <row r="653" spans="1:11" ht="15">
      <c r="A653" s="8" t="s">
        <v>35</v>
      </c>
      <c r="B653" s="90">
        <v>1400</v>
      </c>
      <c r="C653" s="90" t="s">
        <v>228</v>
      </c>
      <c r="D653" s="84" t="s">
        <v>298</v>
      </c>
      <c r="E653" s="84">
        <v>510</v>
      </c>
      <c r="F653" s="82"/>
      <c r="G653" s="97">
        <f t="shared" si="127"/>
        <v>10249.5</v>
      </c>
      <c r="H653" s="97">
        <f t="shared" si="127"/>
        <v>8541.3</v>
      </c>
      <c r="I653" s="97">
        <f t="shared" si="127"/>
        <v>4297.8</v>
      </c>
      <c r="J653" s="97">
        <f t="shared" si="127"/>
        <v>4297.8</v>
      </c>
      <c r="K653" s="96">
        <f t="shared" si="123"/>
        <v>100</v>
      </c>
    </row>
    <row r="654" spans="1:11" ht="15">
      <c r="A654" s="10" t="s">
        <v>9</v>
      </c>
      <c r="B654" s="90">
        <v>1400</v>
      </c>
      <c r="C654" s="90" t="s">
        <v>228</v>
      </c>
      <c r="D654" s="84" t="s">
        <v>298</v>
      </c>
      <c r="E654" s="84">
        <v>510</v>
      </c>
      <c r="F654" s="84">
        <v>2</v>
      </c>
      <c r="G654" s="97">
        <v>10249.5</v>
      </c>
      <c r="H654" s="97">
        <v>8541.3</v>
      </c>
      <c r="I654" s="97">
        <v>4297.8</v>
      </c>
      <c r="J654" s="97">
        <v>4297.8</v>
      </c>
      <c r="K654" s="96">
        <f t="shared" si="123"/>
        <v>100</v>
      </c>
    </row>
    <row r="655" spans="1:11" ht="15" customHeight="1">
      <c r="A655" s="7" t="s">
        <v>36</v>
      </c>
      <c r="B655" s="155">
        <v>1400</v>
      </c>
      <c r="C655" s="155" t="s">
        <v>270</v>
      </c>
      <c r="D655" s="83"/>
      <c r="E655" s="83"/>
      <c r="F655" s="83"/>
      <c r="G655" s="157" t="e">
        <f>G656+#REF!+#REF!+G664</f>
        <v>#REF!</v>
      </c>
      <c r="H655" s="157" t="e">
        <f>H656+#REF!+#REF!+H664</f>
        <v>#REF!</v>
      </c>
      <c r="I655" s="157">
        <f aca="true" t="shared" si="128" ref="I655:J659">I656</f>
        <v>300</v>
      </c>
      <c r="J655" s="142">
        <f t="shared" si="128"/>
        <v>300</v>
      </c>
      <c r="K655" s="143">
        <f t="shared" si="123"/>
        <v>100</v>
      </c>
    </row>
    <row r="656" spans="1:11" ht="15" customHeight="1">
      <c r="A656" s="8" t="s">
        <v>16</v>
      </c>
      <c r="B656" s="90">
        <v>1400</v>
      </c>
      <c r="C656" s="90" t="s">
        <v>270</v>
      </c>
      <c r="D656" s="84" t="s">
        <v>297</v>
      </c>
      <c r="E656" s="82"/>
      <c r="F656" s="82"/>
      <c r="G656" s="97">
        <f aca="true" t="shared" si="129" ref="G656:H659">G657</f>
        <v>587.1</v>
      </c>
      <c r="H656" s="97">
        <f t="shared" si="129"/>
        <v>489.1</v>
      </c>
      <c r="I656" s="97">
        <f t="shared" si="128"/>
        <v>300</v>
      </c>
      <c r="J656" s="97">
        <f t="shared" si="128"/>
        <v>300</v>
      </c>
      <c r="K656" s="96">
        <f t="shared" si="123"/>
        <v>100</v>
      </c>
    </row>
    <row r="657" spans="1:11" ht="30" customHeight="1">
      <c r="A657" s="8" t="s">
        <v>269</v>
      </c>
      <c r="B657" s="90">
        <v>1400</v>
      </c>
      <c r="C657" s="90" t="s">
        <v>270</v>
      </c>
      <c r="D657" s="84" t="s">
        <v>473</v>
      </c>
      <c r="E657" s="82"/>
      <c r="F657" s="82"/>
      <c r="G657" s="97">
        <f t="shared" si="129"/>
        <v>587.1</v>
      </c>
      <c r="H657" s="97">
        <f t="shared" si="129"/>
        <v>489.1</v>
      </c>
      <c r="I657" s="97">
        <f t="shared" si="128"/>
        <v>300</v>
      </c>
      <c r="J657" s="97">
        <f t="shared" si="128"/>
        <v>300</v>
      </c>
      <c r="K657" s="96">
        <f t="shared" si="123"/>
        <v>100</v>
      </c>
    </row>
    <row r="658" spans="1:11" ht="15" customHeight="1">
      <c r="A658" s="8" t="s">
        <v>29</v>
      </c>
      <c r="B658" s="90">
        <v>1400</v>
      </c>
      <c r="C658" s="90" t="s">
        <v>270</v>
      </c>
      <c r="D658" s="84" t="s">
        <v>473</v>
      </c>
      <c r="E658" s="84">
        <v>500</v>
      </c>
      <c r="F658" s="82"/>
      <c r="G658" s="97">
        <f t="shared" si="129"/>
        <v>587.1</v>
      </c>
      <c r="H658" s="97">
        <f t="shared" si="129"/>
        <v>489.1</v>
      </c>
      <c r="I658" s="97">
        <f t="shared" si="128"/>
        <v>300</v>
      </c>
      <c r="J658" s="97">
        <f t="shared" si="128"/>
        <v>300</v>
      </c>
      <c r="K658" s="96">
        <f t="shared" si="123"/>
        <v>100</v>
      </c>
    </row>
    <row r="659" spans="1:11" ht="15" customHeight="1">
      <c r="A659" s="8" t="s">
        <v>35</v>
      </c>
      <c r="B659" s="90">
        <v>1400</v>
      </c>
      <c r="C659" s="90" t="s">
        <v>270</v>
      </c>
      <c r="D659" s="84" t="s">
        <v>473</v>
      </c>
      <c r="E659" s="84">
        <v>510</v>
      </c>
      <c r="F659" s="82"/>
      <c r="G659" s="97">
        <f t="shared" si="129"/>
        <v>587.1</v>
      </c>
      <c r="H659" s="97">
        <f t="shared" si="129"/>
        <v>489.1</v>
      </c>
      <c r="I659" s="97">
        <f t="shared" si="128"/>
        <v>300</v>
      </c>
      <c r="J659" s="97">
        <f t="shared" si="128"/>
        <v>300</v>
      </c>
      <c r="K659" s="96">
        <f t="shared" si="123"/>
        <v>100</v>
      </c>
    </row>
    <row r="660" spans="1:11" ht="15" customHeight="1">
      <c r="A660" s="10" t="s">
        <v>8</v>
      </c>
      <c r="B660" s="90">
        <v>1400</v>
      </c>
      <c r="C660" s="90" t="s">
        <v>270</v>
      </c>
      <c r="D660" s="84" t="s">
        <v>473</v>
      </c>
      <c r="E660" s="84">
        <v>510</v>
      </c>
      <c r="F660" s="84">
        <v>1</v>
      </c>
      <c r="G660" s="97">
        <v>587.1</v>
      </c>
      <c r="H660" s="97">
        <v>489.1</v>
      </c>
      <c r="I660" s="97">
        <v>300</v>
      </c>
      <c r="J660" s="97">
        <v>300</v>
      </c>
      <c r="K660" s="96">
        <f t="shared" si="123"/>
        <v>100</v>
      </c>
    </row>
    <row r="661" spans="1:11" ht="15">
      <c r="A661" s="7" t="s">
        <v>37</v>
      </c>
      <c r="B661" s="155">
        <v>1400</v>
      </c>
      <c r="C661" s="155">
        <v>1403</v>
      </c>
      <c r="D661" s="83"/>
      <c r="E661" s="83"/>
      <c r="F661" s="83"/>
      <c r="G661" s="157" t="e">
        <f>G662+#REF!+#REF!+G287</f>
        <v>#REF!</v>
      </c>
      <c r="H661" s="157" t="e">
        <f>H662+#REF!+#REF!+H287</f>
        <v>#REF!</v>
      </c>
      <c r="I661" s="157">
        <f>I662+I283</f>
        <v>3557</v>
      </c>
      <c r="J661" s="203">
        <f>J662+J283</f>
        <v>3479.16069</v>
      </c>
      <c r="K661" s="143">
        <f t="shared" si="123"/>
        <v>97.81165842001688</v>
      </c>
    </row>
    <row r="662" spans="1:11" ht="15">
      <c r="A662" s="8" t="s">
        <v>16</v>
      </c>
      <c r="B662" s="90">
        <v>1400</v>
      </c>
      <c r="C662" s="90">
        <v>1403</v>
      </c>
      <c r="D662" s="84" t="s">
        <v>297</v>
      </c>
      <c r="E662" s="82"/>
      <c r="F662" s="82"/>
      <c r="G662" s="97">
        <f aca="true" t="shared" si="130" ref="G662:J665">G663</f>
        <v>587.1</v>
      </c>
      <c r="H662" s="97">
        <f t="shared" si="130"/>
        <v>489.1</v>
      </c>
      <c r="I662" s="97">
        <f>I663+I667</f>
        <v>3557</v>
      </c>
      <c r="J662" s="97">
        <f>J663+J667</f>
        <v>3479.16069</v>
      </c>
      <c r="K662" s="96">
        <f t="shared" si="123"/>
        <v>97.81165842001688</v>
      </c>
    </row>
    <row r="663" spans="1:11" ht="45">
      <c r="A663" s="74" t="s">
        <v>313</v>
      </c>
      <c r="B663" s="90">
        <v>1400</v>
      </c>
      <c r="C663" s="90">
        <v>1403</v>
      </c>
      <c r="D663" s="84" t="s">
        <v>328</v>
      </c>
      <c r="E663" s="82"/>
      <c r="F663" s="82"/>
      <c r="G663" s="97">
        <f t="shared" si="130"/>
        <v>587.1</v>
      </c>
      <c r="H663" s="97">
        <f t="shared" si="130"/>
        <v>489.1</v>
      </c>
      <c r="I663" s="97">
        <f t="shared" si="130"/>
        <v>3057</v>
      </c>
      <c r="J663" s="97">
        <f t="shared" si="130"/>
        <v>2979.16069</v>
      </c>
      <c r="K663" s="96">
        <f t="shared" si="123"/>
        <v>97.4537353614655</v>
      </c>
    </row>
    <row r="664" spans="1:11" ht="15">
      <c r="A664" s="8" t="s">
        <v>29</v>
      </c>
      <c r="B664" s="90">
        <v>1400</v>
      </c>
      <c r="C664" s="90">
        <v>1403</v>
      </c>
      <c r="D664" s="84" t="s">
        <v>328</v>
      </c>
      <c r="E664" s="84">
        <v>500</v>
      </c>
      <c r="F664" s="82"/>
      <c r="G664" s="97">
        <f t="shared" si="130"/>
        <v>587.1</v>
      </c>
      <c r="H664" s="97">
        <f t="shared" si="130"/>
        <v>489.1</v>
      </c>
      <c r="I664" s="97">
        <f t="shared" si="130"/>
        <v>3057</v>
      </c>
      <c r="J664" s="97">
        <f t="shared" si="130"/>
        <v>2979.16069</v>
      </c>
      <c r="K664" s="96">
        <f t="shared" si="123"/>
        <v>97.4537353614655</v>
      </c>
    </row>
    <row r="665" spans="1:11" ht="15">
      <c r="A665" s="8" t="s">
        <v>38</v>
      </c>
      <c r="B665" s="90">
        <v>1400</v>
      </c>
      <c r="C665" s="90">
        <v>1403</v>
      </c>
      <c r="D665" s="84" t="s">
        <v>328</v>
      </c>
      <c r="E665" s="84">
        <v>540</v>
      </c>
      <c r="F665" s="82"/>
      <c r="G665" s="97">
        <f t="shared" si="130"/>
        <v>587.1</v>
      </c>
      <c r="H665" s="97">
        <f t="shared" si="130"/>
        <v>489.1</v>
      </c>
      <c r="I665" s="97">
        <f t="shared" si="130"/>
        <v>3057</v>
      </c>
      <c r="J665" s="97">
        <f t="shared" si="130"/>
        <v>2979.16069</v>
      </c>
      <c r="K665" s="96">
        <f t="shared" si="123"/>
        <v>97.4537353614655</v>
      </c>
    </row>
    <row r="666" spans="1:11" ht="15">
      <c r="A666" s="10" t="s">
        <v>8</v>
      </c>
      <c r="B666" s="90">
        <v>1400</v>
      </c>
      <c r="C666" s="90">
        <v>1403</v>
      </c>
      <c r="D666" s="84" t="s">
        <v>328</v>
      </c>
      <c r="E666" s="84">
        <v>540</v>
      </c>
      <c r="F666" s="84">
        <v>1</v>
      </c>
      <c r="G666" s="97">
        <v>587.1</v>
      </c>
      <c r="H666" s="97">
        <v>489.1</v>
      </c>
      <c r="I666" s="97">
        <v>3057</v>
      </c>
      <c r="J666" s="97">
        <v>2979.16069</v>
      </c>
      <c r="K666" s="96">
        <f t="shared" si="123"/>
        <v>97.4537353614655</v>
      </c>
    </row>
    <row r="667" spans="1:13" ht="60">
      <c r="A667" s="42" t="s">
        <v>229</v>
      </c>
      <c r="B667" s="90">
        <v>1400</v>
      </c>
      <c r="C667" s="90">
        <v>1403</v>
      </c>
      <c r="D667" s="84" t="s">
        <v>455</v>
      </c>
      <c r="E667" s="84"/>
      <c r="F667" s="84"/>
      <c r="G667" s="97"/>
      <c r="H667" s="97"/>
      <c r="I667" s="97">
        <f aca="true" t="shared" si="131" ref="I667:J669">I668</f>
        <v>500</v>
      </c>
      <c r="J667" s="97">
        <f t="shared" si="131"/>
        <v>500</v>
      </c>
      <c r="K667" s="96">
        <f t="shared" si="123"/>
        <v>100</v>
      </c>
      <c r="L667" s="101"/>
      <c r="M667" s="41"/>
    </row>
    <row r="668" spans="1:13" ht="30">
      <c r="A668" s="8" t="s">
        <v>50</v>
      </c>
      <c r="B668" s="90">
        <v>1400</v>
      </c>
      <c r="C668" s="90">
        <v>1403</v>
      </c>
      <c r="D668" s="84" t="s">
        <v>455</v>
      </c>
      <c r="E668" s="84">
        <v>600</v>
      </c>
      <c r="F668" s="82"/>
      <c r="G668" s="97">
        <f>G669</f>
        <v>32867.3</v>
      </c>
      <c r="H668" s="97">
        <f>H669</f>
        <v>24825.95562</v>
      </c>
      <c r="I668" s="97">
        <f t="shared" si="131"/>
        <v>500</v>
      </c>
      <c r="J668" s="97">
        <f t="shared" si="131"/>
        <v>500</v>
      </c>
      <c r="K668" s="96">
        <f t="shared" si="123"/>
        <v>100</v>
      </c>
      <c r="L668" s="101"/>
      <c r="M668" s="41"/>
    </row>
    <row r="669" spans="1:13" ht="15">
      <c r="A669" s="8" t="s">
        <v>51</v>
      </c>
      <c r="B669" s="90">
        <v>1400</v>
      </c>
      <c r="C669" s="90">
        <v>1403</v>
      </c>
      <c r="D669" s="84" t="s">
        <v>455</v>
      </c>
      <c r="E669" s="84">
        <v>610</v>
      </c>
      <c r="F669" s="82"/>
      <c r="G669" s="97">
        <f>G670</f>
        <v>32867.3</v>
      </c>
      <c r="H669" s="97">
        <f>H670</f>
        <v>24825.95562</v>
      </c>
      <c r="I669" s="97">
        <f t="shared" si="131"/>
        <v>500</v>
      </c>
      <c r="J669" s="97">
        <f t="shared" si="131"/>
        <v>500</v>
      </c>
      <c r="K669" s="96">
        <f t="shared" si="123"/>
        <v>100</v>
      </c>
      <c r="L669" s="101"/>
      <c r="M669" s="41"/>
    </row>
    <row r="670" spans="1:13" ht="15">
      <c r="A670" s="10" t="s">
        <v>9</v>
      </c>
      <c r="B670" s="90">
        <v>1400</v>
      </c>
      <c r="C670" s="90">
        <v>1403</v>
      </c>
      <c r="D670" s="84" t="s">
        <v>455</v>
      </c>
      <c r="E670" s="84">
        <v>610</v>
      </c>
      <c r="F670" s="84">
        <v>2</v>
      </c>
      <c r="G670" s="97">
        <v>32867.3</v>
      </c>
      <c r="H670" s="97">
        <v>24825.95562</v>
      </c>
      <c r="I670" s="97">
        <v>500</v>
      </c>
      <c r="J670" s="97">
        <v>500</v>
      </c>
      <c r="K670" s="96">
        <f t="shared" si="123"/>
        <v>100</v>
      </c>
      <c r="L670" s="101"/>
      <c r="M670" s="37"/>
    </row>
    <row r="671" spans="2:12" s="116" customFormat="1" ht="15">
      <c r="B671" s="117"/>
      <c r="C671" s="117"/>
      <c r="D671" s="118"/>
      <c r="E671" s="118"/>
      <c r="F671" s="118"/>
      <c r="G671" s="119"/>
      <c r="H671" s="119"/>
      <c r="I671" s="119"/>
      <c r="J671" s="119"/>
      <c r="K671" s="145"/>
      <c r="L671" s="113"/>
    </row>
    <row r="672" spans="2:12" s="116" customFormat="1" ht="15">
      <c r="B672" s="117"/>
      <c r="C672" s="117"/>
      <c r="D672" s="118"/>
      <c r="E672" s="118"/>
      <c r="F672" s="118"/>
      <c r="G672" s="119"/>
      <c r="H672" s="119"/>
      <c r="I672" s="119"/>
      <c r="J672" s="119"/>
      <c r="K672" s="145"/>
      <c r="L672" s="113"/>
    </row>
    <row r="673" spans="2:12" s="116" customFormat="1" ht="15">
      <c r="B673" s="117"/>
      <c r="C673" s="117"/>
      <c r="D673" s="118"/>
      <c r="E673" s="118"/>
      <c r="F673" s="118"/>
      <c r="G673" s="119"/>
      <c r="H673" s="119"/>
      <c r="I673" s="119"/>
      <c r="J673" s="119"/>
      <c r="K673" s="145"/>
      <c r="L673" s="113"/>
    </row>
    <row r="674" spans="2:12" s="116" customFormat="1" ht="15">
      <c r="B674" s="117"/>
      <c r="C674" s="117"/>
      <c r="D674" s="118"/>
      <c r="E674" s="118"/>
      <c r="F674" s="118"/>
      <c r="G674" s="119"/>
      <c r="H674" s="119"/>
      <c r="I674" s="119"/>
      <c r="J674" s="119"/>
      <c r="K674" s="145"/>
      <c r="L674" s="113"/>
    </row>
    <row r="675" spans="2:12" s="116" customFormat="1" ht="15">
      <c r="B675" s="117"/>
      <c r="C675" s="117"/>
      <c r="D675" s="118"/>
      <c r="E675" s="118"/>
      <c r="F675" s="118"/>
      <c r="G675" s="119"/>
      <c r="H675" s="119"/>
      <c r="I675" s="119"/>
      <c r="J675" s="119"/>
      <c r="K675" s="145"/>
      <c r="L675" s="113"/>
    </row>
    <row r="676" spans="2:12" s="116" customFormat="1" ht="15">
      <c r="B676" s="117"/>
      <c r="C676" s="117"/>
      <c r="D676" s="118"/>
      <c r="E676" s="118"/>
      <c r="F676" s="118"/>
      <c r="G676" s="119"/>
      <c r="H676" s="119"/>
      <c r="I676" s="119"/>
      <c r="J676" s="119"/>
      <c r="K676" s="145"/>
      <c r="L676" s="113"/>
    </row>
    <row r="677" spans="2:12" s="116" customFormat="1" ht="15">
      <c r="B677" s="117"/>
      <c r="C677" s="117"/>
      <c r="D677" s="118"/>
      <c r="E677" s="118"/>
      <c r="F677" s="118"/>
      <c r="G677" s="119"/>
      <c r="H677" s="119"/>
      <c r="I677" s="119"/>
      <c r="J677" s="119"/>
      <c r="K677" s="145"/>
      <c r="L677" s="113"/>
    </row>
    <row r="678" spans="2:12" s="116" customFormat="1" ht="15">
      <c r="B678" s="117"/>
      <c r="C678" s="117"/>
      <c r="D678" s="118"/>
      <c r="E678" s="118"/>
      <c r="F678" s="118"/>
      <c r="G678" s="119"/>
      <c r="H678" s="119"/>
      <c r="I678" s="119"/>
      <c r="J678" s="119"/>
      <c r="K678" s="145"/>
      <c r="L678" s="113"/>
    </row>
    <row r="679" spans="2:12" s="116" customFormat="1" ht="15">
      <c r="B679" s="117"/>
      <c r="C679" s="117"/>
      <c r="D679" s="118"/>
      <c r="E679" s="118"/>
      <c r="F679" s="118"/>
      <c r="G679" s="119"/>
      <c r="H679" s="119"/>
      <c r="I679" s="119"/>
      <c r="J679" s="119"/>
      <c r="K679" s="145"/>
      <c r="L679" s="113"/>
    </row>
    <row r="680" spans="2:12" s="116" customFormat="1" ht="15">
      <c r="B680" s="117"/>
      <c r="C680" s="117"/>
      <c r="D680" s="118"/>
      <c r="E680" s="118"/>
      <c r="F680" s="118"/>
      <c r="G680" s="119"/>
      <c r="H680" s="119"/>
      <c r="I680" s="119"/>
      <c r="J680" s="119"/>
      <c r="K680" s="145"/>
      <c r="L680" s="113"/>
    </row>
    <row r="681" spans="2:12" s="116" customFormat="1" ht="15">
      <c r="B681" s="117"/>
      <c r="C681" s="117"/>
      <c r="D681" s="118"/>
      <c r="E681" s="118"/>
      <c r="F681" s="118"/>
      <c r="G681" s="119"/>
      <c r="H681" s="119"/>
      <c r="I681" s="119"/>
      <c r="J681" s="119"/>
      <c r="K681" s="145"/>
      <c r="L681" s="113"/>
    </row>
    <row r="682" spans="2:12" s="116" customFormat="1" ht="15">
      <c r="B682" s="117"/>
      <c r="C682" s="117"/>
      <c r="D682" s="118"/>
      <c r="E682" s="118"/>
      <c r="F682" s="118"/>
      <c r="G682" s="119"/>
      <c r="H682" s="119"/>
      <c r="I682" s="119"/>
      <c r="J682" s="119"/>
      <c r="K682" s="145"/>
      <c r="L682" s="113"/>
    </row>
    <row r="683" spans="2:12" s="116" customFormat="1" ht="15">
      <c r="B683" s="117"/>
      <c r="C683" s="117"/>
      <c r="D683" s="118"/>
      <c r="E683" s="118"/>
      <c r="F683" s="118"/>
      <c r="G683" s="119"/>
      <c r="H683" s="119"/>
      <c r="I683" s="119"/>
      <c r="J683" s="119"/>
      <c r="K683" s="145"/>
      <c r="L683" s="113"/>
    </row>
    <row r="684" spans="2:12" s="116" customFormat="1" ht="15">
      <c r="B684" s="117"/>
      <c r="C684" s="117"/>
      <c r="D684" s="118"/>
      <c r="E684" s="118"/>
      <c r="F684" s="118"/>
      <c r="G684" s="119"/>
      <c r="H684" s="119"/>
      <c r="I684" s="119"/>
      <c r="J684" s="119"/>
      <c r="K684" s="145"/>
      <c r="L684" s="113"/>
    </row>
    <row r="685" spans="2:12" s="116" customFormat="1" ht="15">
      <c r="B685" s="117"/>
      <c r="C685" s="117"/>
      <c r="D685" s="118"/>
      <c r="E685" s="118"/>
      <c r="F685" s="118"/>
      <c r="G685" s="119"/>
      <c r="H685" s="119"/>
      <c r="I685" s="119"/>
      <c r="J685" s="119"/>
      <c r="K685" s="145"/>
      <c r="L685" s="113"/>
    </row>
    <row r="686" spans="2:12" s="116" customFormat="1" ht="15">
      <c r="B686" s="117"/>
      <c r="C686" s="117"/>
      <c r="D686" s="118"/>
      <c r="E686" s="118"/>
      <c r="F686" s="118"/>
      <c r="G686" s="119"/>
      <c r="H686" s="119"/>
      <c r="I686" s="119"/>
      <c r="J686" s="119"/>
      <c r="K686" s="145"/>
      <c r="L686" s="113"/>
    </row>
    <row r="687" spans="2:12" s="116" customFormat="1" ht="15">
      <c r="B687" s="117"/>
      <c r="C687" s="117"/>
      <c r="D687" s="118"/>
      <c r="E687" s="118"/>
      <c r="F687" s="118"/>
      <c r="G687" s="119"/>
      <c r="H687" s="119"/>
      <c r="I687" s="119"/>
      <c r="J687" s="119"/>
      <c r="K687" s="145"/>
      <c r="L687" s="113"/>
    </row>
    <row r="688" spans="2:12" s="116" customFormat="1" ht="15">
      <c r="B688" s="117"/>
      <c r="C688" s="117"/>
      <c r="D688" s="118"/>
      <c r="E688" s="118"/>
      <c r="F688" s="118"/>
      <c r="G688" s="119"/>
      <c r="H688" s="119"/>
      <c r="I688" s="119"/>
      <c r="J688" s="119"/>
      <c r="K688" s="145"/>
      <c r="L688" s="113"/>
    </row>
    <row r="689" spans="2:12" s="116" customFormat="1" ht="15">
      <c r="B689" s="117"/>
      <c r="C689" s="117"/>
      <c r="D689" s="118"/>
      <c r="E689" s="118"/>
      <c r="F689" s="118"/>
      <c r="G689" s="119"/>
      <c r="H689" s="119"/>
      <c r="I689" s="119"/>
      <c r="J689" s="119"/>
      <c r="K689" s="145"/>
      <c r="L689" s="113"/>
    </row>
    <row r="690" spans="2:12" s="116" customFormat="1" ht="15">
      <c r="B690" s="117"/>
      <c r="C690" s="117"/>
      <c r="D690" s="118"/>
      <c r="E690" s="118"/>
      <c r="F690" s="118"/>
      <c r="G690" s="119"/>
      <c r="H690" s="119"/>
      <c r="I690" s="119"/>
      <c r="J690" s="119"/>
      <c r="K690" s="145"/>
      <c r="L690" s="113"/>
    </row>
    <row r="691" spans="2:12" s="116" customFormat="1" ht="15">
      <c r="B691" s="117"/>
      <c r="C691" s="117"/>
      <c r="D691" s="118"/>
      <c r="E691" s="118"/>
      <c r="F691" s="118"/>
      <c r="G691" s="119"/>
      <c r="H691" s="119"/>
      <c r="I691" s="119"/>
      <c r="J691" s="119"/>
      <c r="K691" s="145"/>
      <c r="L691" s="113"/>
    </row>
    <row r="692" spans="2:12" s="116" customFormat="1" ht="15">
      <c r="B692" s="117"/>
      <c r="C692" s="117"/>
      <c r="D692" s="118"/>
      <c r="E692" s="118"/>
      <c r="F692" s="118"/>
      <c r="G692" s="119"/>
      <c r="H692" s="119"/>
      <c r="I692" s="119"/>
      <c r="J692" s="119"/>
      <c r="K692" s="145"/>
      <c r="L692" s="113"/>
    </row>
    <row r="693" spans="2:12" s="116" customFormat="1" ht="15">
      <c r="B693" s="117"/>
      <c r="C693" s="117"/>
      <c r="D693" s="118"/>
      <c r="E693" s="118"/>
      <c r="F693" s="118"/>
      <c r="G693" s="119"/>
      <c r="H693" s="119"/>
      <c r="I693" s="119"/>
      <c r="J693" s="119"/>
      <c r="K693" s="145"/>
      <c r="L693" s="113"/>
    </row>
    <row r="694" spans="2:12" s="116" customFormat="1" ht="15">
      <c r="B694" s="117"/>
      <c r="C694" s="117"/>
      <c r="D694" s="118"/>
      <c r="E694" s="118"/>
      <c r="F694" s="118"/>
      <c r="G694" s="119"/>
      <c r="H694" s="119"/>
      <c r="I694" s="119"/>
      <c r="J694" s="119"/>
      <c r="K694" s="145"/>
      <c r="L694" s="113"/>
    </row>
    <row r="695" spans="2:12" s="116" customFormat="1" ht="15">
      <c r="B695" s="117"/>
      <c r="C695" s="117"/>
      <c r="D695" s="118"/>
      <c r="E695" s="118"/>
      <c r="F695" s="118"/>
      <c r="G695" s="119"/>
      <c r="H695" s="119"/>
      <c r="I695" s="119"/>
      <c r="J695" s="119"/>
      <c r="K695" s="145"/>
      <c r="L695" s="113"/>
    </row>
    <row r="696" spans="2:12" s="116" customFormat="1" ht="15">
      <c r="B696" s="118"/>
      <c r="C696" s="118"/>
      <c r="D696" s="118"/>
      <c r="E696" s="118"/>
      <c r="F696" s="118"/>
      <c r="G696" s="118"/>
      <c r="H696" s="118"/>
      <c r="I696" s="119"/>
      <c r="J696" s="119"/>
      <c r="K696" s="145"/>
      <c r="L696" s="113"/>
    </row>
    <row r="697" spans="2:12" s="116" customFormat="1" ht="15">
      <c r="B697" s="118"/>
      <c r="C697" s="118"/>
      <c r="D697" s="118"/>
      <c r="E697" s="118"/>
      <c r="F697" s="118"/>
      <c r="G697" s="118"/>
      <c r="H697" s="118"/>
      <c r="I697" s="119"/>
      <c r="J697" s="119"/>
      <c r="K697" s="145"/>
      <c r="L697" s="113"/>
    </row>
    <row r="698" spans="2:12" s="116" customFormat="1" ht="15">
      <c r="B698" s="118"/>
      <c r="C698" s="118"/>
      <c r="D698" s="118"/>
      <c r="E698" s="118"/>
      <c r="F698" s="118"/>
      <c r="G698" s="118"/>
      <c r="H698" s="118"/>
      <c r="I698" s="119"/>
      <c r="J698" s="119"/>
      <c r="K698" s="145"/>
      <c r="L698" s="113"/>
    </row>
    <row r="699" spans="2:12" s="116" customFormat="1" ht="15">
      <c r="B699" s="118"/>
      <c r="C699" s="118"/>
      <c r="D699" s="118"/>
      <c r="E699" s="118"/>
      <c r="F699" s="118"/>
      <c r="G699" s="118"/>
      <c r="H699" s="118"/>
      <c r="I699" s="119"/>
      <c r="J699" s="119"/>
      <c r="K699" s="145"/>
      <c r="L699" s="113"/>
    </row>
    <row r="700" spans="2:12" s="116" customFormat="1" ht="15">
      <c r="B700" s="118"/>
      <c r="C700" s="118"/>
      <c r="D700" s="118"/>
      <c r="E700" s="118"/>
      <c r="F700" s="118"/>
      <c r="G700" s="118"/>
      <c r="H700" s="118"/>
      <c r="I700" s="119"/>
      <c r="J700" s="119"/>
      <c r="K700" s="145"/>
      <c r="L700" s="113"/>
    </row>
    <row r="701" spans="2:12" s="116" customFormat="1" ht="15">
      <c r="B701" s="118"/>
      <c r="C701" s="118"/>
      <c r="D701" s="118"/>
      <c r="E701" s="118"/>
      <c r="F701" s="118"/>
      <c r="G701" s="118"/>
      <c r="H701" s="118"/>
      <c r="I701" s="119"/>
      <c r="J701" s="119"/>
      <c r="K701" s="145"/>
      <c r="L701" s="113"/>
    </row>
    <row r="702" spans="2:12" s="116" customFormat="1" ht="15">
      <c r="B702" s="118"/>
      <c r="C702" s="118"/>
      <c r="D702" s="118"/>
      <c r="E702" s="118"/>
      <c r="F702" s="118"/>
      <c r="G702" s="118"/>
      <c r="H702" s="118"/>
      <c r="I702" s="119"/>
      <c r="J702" s="119"/>
      <c r="K702" s="145"/>
      <c r="L702" s="113"/>
    </row>
    <row r="703" spans="2:12" s="116" customFormat="1" ht="15">
      <c r="B703" s="118"/>
      <c r="C703" s="118"/>
      <c r="D703" s="118"/>
      <c r="E703" s="118"/>
      <c r="F703" s="118"/>
      <c r="G703" s="118"/>
      <c r="H703" s="118"/>
      <c r="I703" s="119"/>
      <c r="J703" s="119"/>
      <c r="K703" s="145"/>
      <c r="L703" s="113"/>
    </row>
    <row r="704" spans="2:12" s="116" customFormat="1" ht="15">
      <c r="B704" s="118"/>
      <c r="C704" s="118"/>
      <c r="D704" s="118"/>
      <c r="E704" s="118"/>
      <c r="F704" s="118"/>
      <c r="G704" s="118"/>
      <c r="H704" s="118"/>
      <c r="I704" s="119"/>
      <c r="J704" s="119"/>
      <c r="K704" s="145"/>
      <c r="L704" s="113"/>
    </row>
    <row r="705" spans="2:12" s="116" customFormat="1" ht="15">
      <c r="B705" s="118"/>
      <c r="C705" s="118"/>
      <c r="D705" s="118"/>
      <c r="E705" s="118"/>
      <c r="F705" s="118"/>
      <c r="G705" s="118"/>
      <c r="H705" s="118"/>
      <c r="I705" s="119"/>
      <c r="J705" s="119"/>
      <c r="K705" s="145"/>
      <c r="L705" s="113"/>
    </row>
    <row r="706" spans="2:12" s="116" customFormat="1" ht="15">
      <c r="B706" s="118"/>
      <c r="C706" s="118"/>
      <c r="D706" s="118"/>
      <c r="E706" s="118"/>
      <c r="F706" s="118"/>
      <c r="G706" s="118"/>
      <c r="H706" s="118"/>
      <c r="I706" s="119"/>
      <c r="J706" s="119"/>
      <c r="K706" s="145"/>
      <c r="L706" s="113"/>
    </row>
    <row r="707" spans="2:12" s="116" customFormat="1" ht="15">
      <c r="B707" s="118"/>
      <c r="C707" s="118"/>
      <c r="D707" s="118"/>
      <c r="E707" s="118"/>
      <c r="F707" s="118"/>
      <c r="G707" s="118"/>
      <c r="H707" s="118"/>
      <c r="I707" s="119"/>
      <c r="J707" s="119"/>
      <c r="K707" s="145"/>
      <c r="L707" s="113"/>
    </row>
    <row r="708" spans="2:12" s="116" customFormat="1" ht="15">
      <c r="B708" s="118"/>
      <c r="C708" s="118"/>
      <c r="D708" s="118"/>
      <c r="E708" s="118"/>
      <c r="F708" s="118"/>
      <c r="G708" s="118"/>
      <c r="H708" s="118"/>
      <c r="I708" s="119"/>
      <c r="J708" s="119"/>
      <c r="K708" s="145"/>
      <c r="L708" s="113"/>
    </row>
    <row r="709" spans="2:12" s="116" customFormat="1" ht="15">
      <c r="B709" s="118"/>
      <c r="C709" s="118"/>
      <c r="D709" s="118"/>
      <c r="E709" s="118"/>
      <c r="F709" s="118"/>
      <c r="G709" s="118"/>
      <c r="H709" s="118"/>
      <c r="I709" s="119"/>
      <c r="J709" s="119"/>
      <c r="K709" s="145"/>
      <c r="L709" s="113"/>
    </row>
    <row r="710" spans="2:12" s="116" customFormat="1" ht="15">
      <c r="B710" s="118"/>
      <c r="C710" s="118"/>
      <c r="D710" s="118"/>
      <c r="E710" s="118"/>
      <c r="F710" s="118"/>
      <c r="G710" s="118"/>
      <c r="H710" s="118"/>
      <c r="I710" s="119"/>
      <c r="J710" s="119"/>
      <c r="K710" s="145"/>
      <c r="L710" s="113"/>
    </row>
    <row r="711" spans="2:12" s="116" customFormat="1" ht="15">
      <c r="B711" s="118"/>
      <c r="C711" s="118"/>
      <c r="D711" s="118"/>
      <c r="E711" s="118"/>
      <c r="F711" s="118"/>
      <c r="G711" s="118"/>
      <c r="H711" s="118"/>
      <c r="I711" s="119"/>
      <c r="J711" s="119"/>
      <c r="K711" s="145"/>
      <c r="L711" s="113"/>
    </row>
    <row r="712" spans="2:12" s="116" customFormat="1" ht="15">
      <c r="B712" s="118"/>
      <c r="C712" s="118"/>
      <c r="D712" s="118"/>
      <c r="E712" s="118"/>
      <c r="F712" s="118"/>
      <c r="G712" s="118"/>
      <c r="H712" s="118"/>
      <c r="I712" s="119"/>
      <c r="J712" s="119"/>
      <c r="K712" s="145"/>
      <c r="L712" s="113"/>
    </row>
    <row r="713" spans="2:12" s="116" customFormat="1" ht="15">
      <c r="B713" s="118"/>
      <c r="C713" s="118"/>
      <c r="D713" s="118"/>
      <c r="E713" s="118"/>
      <c r="F713" s="118"/>
      <c r="G713" s="118"/>
      <c r="H713" s="118"/>
      <c r="I713" s="119"/>
      <c r="J713" s="119"/>
      <c r="K713" s="145"/>
      <c r="L713" s="113"/>
    </row>
    <row r="714" spans="2:12" s="116" customFormat="1" ht="15">
      <c r="B714" s="118"/>
      <c r="C714" s="118"/>
      <c r="D714" s="118"/>
      <c r="E714" s="118"/>
      <c r="F714" s="118"/>
      <c r="G714" s="118"/>
      <c r="H714" s="118"/>
      <c r="I714" s="119"/>
      <c r="J714" s="119"/>
      <c r="K714" s="145"/>
      <c r="L714" s="113"/>
    </row>
    <row r="715" spans="2:12" s="116" customFormat="1" ht="15">
      <c r="B715" s="118"/>
      <c r="C715" s="118"/>
      <c r="D715" s="118"/>
      <c r="E715" s="118"/>
      <c r="F715" s="118"/>
      <c r="G715" s="118"/>
      <c r="H715" s="118"/>
      <c r="I715" s="119"/>
      <c r="J715" s="119"/>
      <c r="K715" s="145"/>
      <c r="L715" s="113"/>
    </row>
    <row r="716" spans="2:12" s="116" customFormat="1" ht="15">
      <c r="B716" s="118"/>
      <c r="C716" s="118"/>
      <c r="D716" s="118"/>
      <c r="E716" s="118"/>
      <c r="F716" s="118"/>
      <c r="G716" s="118"/>
      <c r="H716" s="118"/>
      <c r="I716" s="119"/>
      <c r="J716" s="119"/>
      <c r="K716" s="145"/>
      <c r="L716" s="113"/>
    </row>
    <row r="717" spans="2:12" s="116" customFormat="1" ht="15">
      <c r="B717" s="118"/>
      <c r="C717" s="118"/>
      <c r="D717" s="118"/>
      <c r="E717" s="118"/>
      <c r="F717" s="118"/>
      <c r="G717" s="118"/>
      <c r="H717" s="118"/>
      <c r="I717" s="119"/>
      <c r="J717" s="119"/>
      <c r="K717" s="145"/>
      <c r="L717" s="113"/>
    </row>
    <row r="718" spans="2:12" s="116" customFormat="1" ht="15">
      <c r="B718" s="118"/>
      <c r="C718" s="118"/>
      <c r="D718" s="118"/>
      <c r="E718" s="118"/>
      <c r="F718" s="118"/>
      <c r="G718" s="118"/>
      <c r="H718" s="118"/>
      <c r="I718" s="119"/>
      <c r="J718" s="119"/>
      <c r="K718" s="145"/>
      <c r="L718" s="113"/>
    </row>
    <row r="719" spans="2:12" s="116" customFormat="1" ht="15">
      <c r="B719" s="118"/>
      <c r="C719" s="118"/>
      <c r="D719" s="118"/>
      <c r="E719" s="118"/>
      <c r="F719" s="118"/>
      <c r="G719" s="118"/>
      <c r="H719" s="118"/>
      <c r="I719" s="119"/>
      <c r="J719" s="119"/>
      <c r="K719" s="145"/>
      <c r="L719" s="113"/>
    </row>
    <row r="720" spans="2:12" s="116" customFormat="1" ht="15">
      <c r="B720" s="118"/>
      <c r="C720" s="118"/>
      <c r="D720" s="118"/>
      <c r="E720" s="118"/>
      <c r="F720" s="118"/>
      <c r="G720" s="118"/>
      <c r="H720" s="118"/>
      <c r="I720" s="119"/>
      <c r="J720" s="119"/>
      <c r="K720" s="145"/>
      <c r="L720" s="113"/>
    </row>
    <row r="721" spans="2:12" s="116" customFormat="1" ht="15">
      <c r="B721" s="118"/>
      <c r="C721" s="118"/>
      <c r="D721" s="118"/>
      <c r="E721" s="118"/>
      <c r="F721" s="118"/>
      <c r="G721" s="118"/>
      <c r="H721" s="118"/>
      <c r="I721" s="119"/>
      <c r="J721" s="119"/>
      <c r="K721" s="145"/>
      <c r="L721" s="113"/>
    </row>
    <row r="722" spans="2:12" s="116" customFormat="1" ht="15">
      <c r="B722" s="118"/>
      <c r="C722" s="118"/>
      <c r="D722" s="118"/>
      <c r="E722" s="118"/>
      <c r="F722" s="118"/>
      <c r="G722" s="118"/>
      <c r="H722" s="118"/>
      <c r="I722" s="119"/>
      <c r="J722" s="119"/>
      <c r="K722" s="145"/>
      <c r="L722" s="113"/>
    </row>
    <row r="723" spans="2:12" s="116" customFormat="1" ht="15">
      <c r="B723" s="118"/>
      <c r="C723" s="118"/>
      <c r="D723" s="118"/>
      <c r="E723" s="118"/>
      <c r="F723" s="118"/>
      <c r="G723" s="118"/>
      <c r="H723" s="118"/>
      <c r="I723" s="119"/>
      <c r="J723" s="119"/>
      <c r="K723" s="145"/>
      <c r="L723" s="113"/>
    </row>
    <row r="724" spans="2:12" s="116" customFormat="1" ht="15">
      <c r="B724" s="118"/>
      <c r="C724" s="118"/>
      <c r="D724" s="118"/>
      <c r="E724" s="118"/>
      <c r="F724" s="118"/>
      <c r="G724" s="118"/>
      <c r="H724" s="118"/>
      <c r="I724" s="119"/>
      <c r="J724" s="119"/>
      <c r="K724" s="145"/>
      <c r="L724" s="113"/>
    </row>
    <row r="725" spans="2:12" s="116" customFormat="1" ht="15">
      <c r="B725" s="118"/>
      <c r="C725" s="118"/>
      <c r="D725" s="118"/>
      <c r="E725" s="118"/>
      <c r="F725" s="118"/>
      <c r="G725" s="118"/>
      <c r="H725" s="118"/>
      <c r="I725" s="119"/>
      <c r="J725" s="119"/>
      <c r="K725" s="145"/>
      <c r="L725" s="113"/>
    </row>
    <row r="726" spans="2:12" s="116" customFormat="1" ht="15">
      <c r="B726" s="117"/>
      <c r="C726" s="117"/>
      <c r="D726" s="118"/>
      <c r="E726" s="118"/>
      <c r="F726" s="118"/>
      <c r="G726" s="119"/>
      <c r="H726" s="119"/>
      <c r="I726" s="119"/>
      <c r="J726" s="119"/>
      <c r="K726" s="145"/>
      <c r="L726" s="113"/>
    </row>
    <row r="727" spans="2:12" s="116" customFormat="1" ht="15">
      <c r="B727" s="117"/>
      <c r="C727" s="117"/>
      <c r="D727" s="118"/>
      <c r="E727" s="118"/>
      <c r="F727" s="118"/>
      <c r="G727" s="119"/>
      <c r="H727" s="119"/>
      <c r="I727" s="119"/>
      <c r="J727" s="119"/>
      <c r="K727" s="145"/>
      <c r="L727" s="113"/>
    </row>
    <row r="728" spans="2:12" s="116" customFormat="1" ht="15">
      <c r="B728" s="117"/>
      <c r="C728" s="117"/>
      <c r="D728" s="118"/>
      <c r="E728" s="118"/>
      <c r="F728" s="118"/>
      <c r="G728" s="119"/>
      <c r="H728" s="119"/>
      <c r="I728" s="119"/>
      <c r="J728" s="119"/>
      <c r="K728" s="145"/>
      <c r="L728" s="113"/>
    </row>
    <row r="729" spans="2:12" s="116" customFormat="1" ht="15">
      <c r="B729" s="117"/>
      <c r="C729" s="117"/>
      <c r="D729" s="118"/>
      <c r="E729" s="118"/>
      <c r="F729" s="118"/>
      <c r="G729" s="119"/>
      <c r="H729" s="119"/>
      <c r="I729" s="119"/>
      <c r="J729" s="119"/>
      <c r="K729" s="145"/>
      <c r="L729" s="113"/>
    </row>
    <row r="730" spans="2:12" s="116" customFormat="1" ht="15">
      <c r="B730" s="117"/>
      <c r="C730" s="117"/>
      <c r="D730" s="118"/>
      <c r="E730" s="118"/>
      <c r="F730" s="118"/>
      <c r="G730" s="119"/>
      <c r="H730" s="119"/>
      <c r="I730" s="119"/>
      <c r="J730" s="119"/>
      <c r="K730" s="145"/>
      <c r="L730" s="113"/>
    </row>
    <row r="731" spans="2:12" s="116" customFormat="1" ht="15">
      <c r="B731" s="117"/>
      <c r="C731" s="117"/>
      <c r="D731" s="118"/>
      <c r="E731" s="118"/>
      <c r="F731" s="118"/>
      <c r="G731" s="119"/>
      <c r="H731" s="119"/>
      <c r="I731" s="119"/>
      <c r="J731" s="119"/>
      <c r="K731" s="145"/>
      <c r="L731" s="113"/>
    </row>
    <row r="732" spans="2:12" s="116" customFormat="1" ht="15">
      <c r="B732" s="117"/>
      <c r="C732" s="117"/>
      <c r="D732" s="118"/>
      <c r="E732" s="118"/>
      <c r="F732" s="118"/>
      <c r="G732" s="119"/>
      <c r="H732" s="119"/>
      <c r="I732" s="119"/>
      <c r="J732" s="119"/>
      <c r="K732" s="145"/>
      <c r="L732" s="113"/>
    </row>
    <row r="733" spans="2:12" s="116" customFormat="1" ht="15">
      <c r="B733" s="117"/>
      <c r="C733" s="117"/>
      <c r="D733" s="118"/>
      <c r="E733" s="118"/>
      <c r="F733" s="118"/>
      <c r="G733" s="119"/>
      <c r="H733" s="119"/>
      <c r="I733" s="119"/>
      <c r="J733" s="119"/>
      <c r="K733" s="145"/>
      <c r="L733" s="113"/>
    </row>
    <row r="734" spans="2:12" s="116" customFormat="1" ht="15">
      <c r="B734" s="117"/>
      <c r="C734" s="117"/>
      <c r="D734" s="118"/>
      <c r="E734" s="118"/>
      <c r="F734" s="118"/>
      <c r="G734" s="119"/>
      <c r="H734" s="119"/>
      <c r="I734" s="119"/>
      <c r="J734" s="119"/>
      <c r="K734" s="145"/>
      <c r="L734" s="113"/>
    </row>
    <row r="735" spans="2:12" s="116" customFormat="1" ht="15">
      <c r="B735" s="117"/>
      <c r="C735" s="117"/>
      <c r="D735" s="118"/>
      <c r="E735" s="118"/>
      <c r="F735" s="118"/>
      <c r="G735" s="119"/>
      <c r="H735" s="119"/>
      <c r="I735" s="119"/>
      <c r="J735" s="119"/>
      <c r="K735" s="145"/>
      <c r="L735" s="113"/>
    </row>
    <row r="736" spans="2:12" s="116" customFormat="1" ht="15">
      <c r="B736" s="117"/>
      <c r="C736" s="117"/>
      <c r="D736" s="118"/>
      <c r="E736" s="118"/>
      <c r="F736" s="118"/>
      <c r="G736" s="119"/>
      <c r="H736" s="119"/>
      <c r="I736" s="119"/>
      <c r="J736" s="119"/>
      <c r="K736" s="145"/>
      <c r="L736" s="113"/>
    </row>
    <row r="737" spans="2:12" s="116" customFormat="1" ht="15">
      <c r="B737" s="117"/>
      <c r="C737" s="117"/>
      <c r="D737" s="118"/>
      <c r="E737" s="118"/>
      <c r="F737" s="118"/>
      <c r="G737" s="119"/>
      <c r="H737" s="119"/>
      <c r="I737" s="119"/>
      <c r="J737" s="119"/>
      <c r="K737" s="145"/>
      <c r="L737" s="113"/>
    </row>
    <row r="738" spans="2:12" s="116" customFormat="1" ht="15">
      <c r="B738" s="117"/>
      <c r="C738" s="117"/>
      <c r="D738" s="118"/>
      <c r="E738" s="118"/>
      <c r="F738" s="118"/>
      <c r="G738" s="119"/>
      <c r="H738" s="119"/>
      <c r="I738" s="119"/>
      <c r="J738" s="119"/>
      <c r="K738" s="145"/>
      <c r="L738" s="113"/>
    </row>
    <row r="739" spans="2:12" s="116" customFormat="1" ht="15">
      <c r="B739" s="117"/>
      <c r="C739" s="117"/>
      <c r="D739" s="118"/>
      <c r="E739" s="118"/>
      <c r="F739" s="118"/>
      <c r="G739" s="119"/>
      <c r="H739" s="119"/>
      <c r="I739" s="119"/>
      <c r="J739" s="119"/>
      <c r="K739" s="145"/>
      <c r="L739" s="113"/>
    </row>
    <row r="740" spans="2:12" s="116" customFormat="1" ht="15">
      <c r="B740" s="117"/>
      <c r="C740" s="117"/>
      <c r="D740" s="118"/>
      <c r="E740" s="118"/>
      <c r="F740" s="118"/>
      <c r="G740" s="119"/>
      <c r="H740" s="119"/>
      <c r="I740" s="119"/>
      <c r="J740" s="119"/>
      <c r="K740" s="145"/>
      <c r="L740" s="113"/>
    </row>
    <row r="741" spans="2:12" s="116" customFormat="1" ht="15">
      <c r="B741" s="117"/>
      <c r="C741" s="117"/>
      <c r="D741" s="118"/>
      <c r="E741" s="118"/>
      <c r="F741" s="118"/>
      <c r="G741" s="119"/>
      <c r="H741" s="119"/>
      <c r="I741" s="119"/>
      <c r="J741" s="119"/>
      <c r="K741" s="145"/>
      <c r="L741" s="113"/>
    </row>
    <row r="742" spans="2:12" s="116" customFormat="1" ht="15">
      <c r="B742" s="117"/>
      <c r="C742" s="117"/>
      <c r="D742" s="118"/>
      <c r="E742" s="118"/>
      <c r="F742" s="118"/>
      <c r="G742" s="119"/>
      <c r="H742" s="119"/>
      <c r="I742" s="119"/>
      <c r="J742" s="119"/>
      <c r="K742" s="145"/>
      <c r="L742" s="113"/>
    </row>
    <row r="743" spans="2:12" s="116" customFormat="1" ht="15">
      <c r="B743" s="117"/>
      <c r="C743" s="117"/>
      <c r="D743" s="118"/>
      <c r="E743" s="118"/>
      <c r="F743" s="118"/>
      <c r="G743" s="119"/>
      <c r="H743" s="119"/>
      <c r="I743" s="119"/>
      <c r="J743" s="119"/>
      <c r="K743" s="145"/>
      <c r="L743" s="113"/>
    </row>
    <row r="744" spans="2:12" s="116" customFormat="1" ht="15">
      <c r="B744" s="117"/>
      <c r="C744" s="117"/>
      <c r="D744" s="118"/>
      <c r="E744" s="118"/>
      <c r="F744" s="118"/>
      <c r="G744" s="119"/>
      <c r="H744" s="119"/>
      <c r="I744" s="119"/>
      <c r="J744" s="119"/>
      <c r="K744" s="145"/>
      <c r="L744" s="113"/>
    </row>
    <row r="745" spans="2:12" s="116" customFormat="1" ht="15">
      <c r="B745" s="117"/>
      <c r="C745" s="117"/>
      <c r="D745" s="118"/>
      <c r="E745" s="118"/>
      <c r="F745" s="118"/>
      <c r="G745" s="119"/>
      <c r="H745" s="119"/>
      <c r="I745" s="119"/>
      <c r="J745" s="119"/>
      <c r="K745" s="145"/>
      <c r="L745" s="113"/>
    </row>
    <row r="746" spans="2:12" s="116" customFormat="1" ht="15">
      <c r="B746" s="117"/>
      <c r="C746" s="117"/>
      <c r="D746" s="118"/>
      <c r="E746" s="118"/>
      <c r="F746" s="118"/>
      <c r="G746" s="119"/>
      <c r="H746" s="119"/>
      <c r="I746" s="119"/>
      <c r="J746" s="119"/>
      <c r="K746" s="145"/>
      <c r="L746" s="113"/>
    </row>
    <row r="747" spans="2:12" s="116" customFormat="1" ht="15">
      <c r="B747" s="117"/>
      <c r="C747" s="117"/>
      <c r="D747" s="118"/>
      <c r="E747" s="118"/>
      <c r="F747" s="118"/>
      <c r="G747" s="119"/>
      <c r="H747" s="119"/>
      <c r="I747" s="119"/>
      <c r="J747" s="119"/>
      <c r="K747" s="145"/>
      <c r="L747" s="113"/>
    </row>
    <row r="748" spans="2:12" s="116" customFormat="1" ht="15">
      <c r="B748" s="117"/>
      <c r="C748" s="117"/>
      <c r="D748" s="118"/>
      <c r="E748" s="118"/>
      <c r="F748" s="118"/>
      <c r="G748" s="119"/>
      <c r="H748" s="119"/>
      <c r="I748" s="119"/>
      <c r="J748" s="119"/>
      <c r="K748" s="145"/>
      <c r="L748" s="113"/>
    </row>
    <row r="749" spans="2:12" s="116" customFormat="1" ht="15">
      <c r="B749" s="117"/>
      <c r="C749" s="117"/>
      <c r="D749" s="118"/>
      <c r="E749" s="118"/>
      <c r="F749" s="118"/>
      <c r="G749" s="119"/>
      <c r="H749" s="119"/>
      <c r="I749" s="119"/>
      <c r="J749" s="119"/>
      <c r="K749" s="145"/>
      <c r="L749" s="113"/>
    </row>
    <row r="750" spans="2:12" s="116" customFormat="1" ht="15">
      <c r="B750" s="117"/>
      <c r="C750" s="117"/>
      <c r="D750" s="118"/>
      <c r="E750" s="118"/>
      <c r="F750" s="118"/>
      <c r="G750" s="119"/>
      <c r="H750" s="119"/>
      <c r="I750" s="119"/>
      <c r="J750" s="119"/>
      <c r="K750" s="145"/>
      <c r="L750" s="113"/>
    </row>
    <row r="751" spans="2:12" s="116" customFormat="1" ht="15">
      <c r="B751" s="117"/>
      <c r="C751" s="117"/>
      <c r="D751" s="118"/>
      <c r="E751" s="118"/>
      <c r="F751" s="118"/>
      <c r="G751" s="119"/>
      <c r="H751" s="119"/>
      <c r="I751" s="119"/>
      <c r="J751" s="119"/>
      <c r="K751" s="145"/>
      <c r="L751" s="113"/>
    </row>
    <row r="752" spans="2:12" s="116" customFormat="1" ht="15">
      <c r="B752" s="117"/>
      <c r="C752" s="117"/>
      <c r="D752" s="118"/>
      <c r="E752" s="118"/>
      <c r="F752" s="118"/>
      <c r="G752" s="119"/>
      <c r="H752" s="119"/>
      <c r="I752" s="119"/>
      <c r="J752" s="119"/>
      <c r="K752" s="145"/>
      <c r="L752" s="113"/>
    </row>
    <row r="753" spans="2:12" s="116" customFormat="1" ht="15">
      <c r="B753" s="117"/>
      <c r="C753" s="117"/>
      <c r="D753" s="118"/>
      <c r="E753" s="118"/>
      <c r="F753" s="118"/>
      <c r="G753" s="119"/>
      <c r="H753" s="119"/>
      <c r="I753" s="119"/>
      <c r="J753" s="119"/>
      <c r="K753" s="145"/>
      <c r="L753" s="113"/>
    </row>
    <row r="754" spans="2:12" s="116" customFormat="1" ht="15">
      <c r="B754" s="117"/>
      <c r="C754" s="117"/>
      <c r="D754" s="118"/>
      <c r="E754" s="118"/>
      <c r="F754" s="118"/>
      <c r="G754" s="119"/>
      <c r="H754" s="119"/>
      <c r="I754" s="119"/>
      <c r="J754" s="119"/>
      <c r="K754" s="145"/>
      <c r="L754" s="113"/>
    </row>
    <row r="755" spans="2:12" s="116" customFormat="1" ht="15">
      <c r="B755" s="117"/>
      <c r="C755" s="117"/>
      <c r="D755" s="118"/>
      <c r="E755" s="118"/>
      <c r="F755" s="118"/>
      <c r="G755" s="119"/>
      <c r="H755" s="119"/>
      <c r="I755" s="119"/>
      <c r="J755" s="119"/>
      <c r="K755" s="145"/>
      <c r="L755" s="113"/>
    </row>
    <row r="756" spans="2:12" s="116" customFormat="1" ht="15">
      <c r="B756" s="117"/>
      <c r="C756" s="117"/>
      <c r="D756" s="118"/>
      <c r="E756" s="118"/>
      <c r="F756" s="118"/>
      <c r="G756" s="119"/>
      <c r="H756" s="119"/>
      <c r="I756" s="119"/>
      <c r="J756" s="119"/>
      <c r="K756" s="145"/>
      <c r="L756" s="113"/>
    </row>
    <row r="757" spans="2:12" s="116" customFormat="1" ht="15">
      <c r="B757" s="117"/>
      <c r="C757" s="117"/>
      <c r="D757" s="118"/>
      <c r="E757" s="118"/>
      <c r="F757" s="118"/>
      <c r="G757" s="119"/>
      <c r="H757" s="119"/>
      <c r="I757" s="119"/>
      <c r="J757" s="119"/>
      <c r="K757" s="145"/>
      <c r="L757" s="113"/>
    </row>
    <row r="758" spans="2:12" s="116" customFormat="1" ht="15">
      <c r="B758" s="117"/>
      <c r="C758" s="117"/>
      <c r="D758" s="118"/>
      <c r="E758" s="118"/>
      <c r="F758" s="118"/>
      <c r="G758" s="119"/>
      <c r="H758" s="119"/>
      <c r="I758" s="119"/>
      <c r="J758" s="119"/>
      <c r="K758" s="145"/>
      <c r="L758" s="113"/>
    </row>
    <row r="759" spans="2:12" s="116" customFormat="1" ht="15">
      <c r="B759" s="117"/>
      <c r="C759" s="117"/>
      <c r="D759" s="118"/>
      <c r="E759" s="118"/>
      <c r="F759" s="118"/>
      <c r="G759" s="119"/>
      <c r="H759" s="119"/>
      <c r="I759" s="119"/>
      <c r="J759" s="119"/>
      <c r="K759" s="145"/>
      <c r="L759" s="113"/>
    </row>
    <row r="760" spans="2:12" s="116" customFormat="1" ht="15">
      <c r="B760" s="117"/>
      <c r="C760" s="117"/>
      <c r="D760" s="118"/>
      <c r="E760" s="118"/>
      <c r="F760" s="118"/>
      <c r="G760" s="119"/>
      <c r="H760" s="119"/>
      <c r="I760" s="119"/>
      <c r="J760" s="119"/>
      <c r="K760" s="145"/>
      <c r="L760" s="113"/>
    </row>
    <row r="761" spans="2:12" s="116" customFormat="1" ht="15">
      <c r="B761" s="117"/>
      <c r="C761" s="117"/>
      <c r="D761" s="118"/>
      <c r="E761" s="118"/>
      <c r="F761" s="118"/>
      <c r="G761" s="119"/>
      <c r="H761" s="119"/>
      <c r="I761" s="119"/>
      <c r="J761" s="119"/>
      <c r="K761" s="145"/>
      <c r="L761" s="113"/>
    </row>
    <row r="762" spans="2:12" s="116" customFormat="1" ht="15">
      <c r="B762" s="117"/>
      <c r="C762" s="117"/>
      <c r="D762" s="118"/>
      <c r="E762" s="118"/>
      <c r="F762" s="118"/>
      <c r="G762" s="119"/>
      <c r="H762" s="119"/>
      <c r="I762" s="119"/>
      <c r="J762" s="119"/>
      <c r="K762" s="145"/>
      <c r="L762" s="113"/>
    </row>
    <row r="763" spans="2:12" s="116" customFormat="1" ht="15">
      <c r="B763" s="117"/>
      <c r="C763" s="117"/>
      <c r="D763" s="118"/>
      <c r="E763" s="118"/>
      <c r="F763" s="118"/>
      <c r="G763" s="119"/>
      <c r="H763" s="119"/>
      <c r="I763" s="119"/>
      <c r="J763" s="119"/>
      <c r="K763" s="145"/>
      <c r="L763" s="113"/>
    </row>
    <row r="764" spans="2:12" s="116" customFormat="1" ht="15">
      <c r="B764" s="117"/>
      <c r="C764" s="117"/>
      <c r="D764" s="118"/>
      <c r="E764" s="118"/>
      <c r="F764" s="118"/>
      <c r="G764" s="119"/>
      <c r="H764" s="119"/>
      <c r="I764" s="119"/>
      <c r="J764" s="119"/>
      <c r="K764" s="145"/>
      <c r="L764" s="113"/>
    </row>
    <row r="765" spans="2:12" s="116" customFormat="1" ht="15">
      <c r="B765" s="117"/>
      <c r="C765" s="117"/>
      <c r="D765" s="118"/>
      <c r="E765" s="118"/>
      <c r="F765" s="118"/>
      <c r="G765" s="119"/>
      <c r="H765" s="119"/>
      <c r="I765" s="119"/>
      <c r="J765" s="119"/>
      <c r="K765" s="145"/>
      <c r="L765" s="113"/>
    </row>
    <row r="766" spans="2:12" s="116" customFormat="1" ht="15">
      <c r="B766" s="117"/>
      <c r="C766" s="117"/>
      <c r="D766" s="118"/>
      <c r="E766" s="118"/>
      <c r="F766" s="118"/>
      <c r="G766" s="119"/>
      <c r="H766" s="119"/>
      <c r="I766" s="119"/>
      <c r="J766" s="119"/>
      <c r="K766" s="145"/>
      <c r="L766" s="113"/>
    </row>
    <row r="767" spans="2:12" s="116" customFormat="1" ht="15">
      <c r="B767" s="117"/>
      <c r="C767" s="117"/>
      <c r="D767" s="118"/>
      <c r="E767" s="118"/>
      <c r="F767" s="118"/>
      <c r="G767" s="119"/>
      <c r="H767" s="119"/>
      <c r="I767" s="119"/>
      <c r="J767" s="119"/>
      <c r="K767" s="145"/>
      <c r="L767" s="113"/>
    </row>
    <row r="768" spans="2:12" s="116" customFormat="1" ht="15">
      <c r="B768" s="117"/>
      <c r="C768" s="117"/>
      <c r="D768" s="118"/>
      <c r="E768" s="118"/>
      <c r="F768" s="118"/>
      <c r="G768" s="119"/>
      <c r="H768" s="119"/>
      <c r="I768" s="119"/>
      <c r="J768" s="119"/>
      <c r="K768" s="145"/>
      <c r="L768" s="113"/>
    </row>
    <row r="769" spans="2:12" s="116" customFormat="1" ht="15">
      <c r="B769" s="117"/>
      <c r="C769" s="117"/>
      <c r="D769" s="118"/>
      <c r="E769" s="118"/>
      <c r="F769" s="118"/>
      <c r="G769" s="119"/>
      <c r="H769" s="119"/>
      <c r="I769" s="119"/>
      <c r="J769" s="119"/>
      <c r="K769" s="145"/>
      <c r="L769" s="113"/>
    </row>
    <row r="770" spans="2:12" s="116" customFormat="1" ht="15">
      <c r="B770" s="117"/>
      <c r="C770" s="117"/>
      <c r="D770" s="118"/>
      <c r="E770" s="118"/>
      <c r="F770" s="118"/>
      <c r="G770" s="119"/>
      <c r="H770" s="119"/>
      <c r="I770" s="119"/>
      <c r="J770" s="119"/>
      <c r="K770" s="145"/>
      <c r="L770" s="113"/>
    </row>
    <row r="771" spans="2:12" s="116" customFormat="1" ht="15">
      <c r="B771" s="117"/>
      <c r="C771" s="117"/>
      <c r="D771" s="118"/>
      <c r="E771" s="118"/>
      <c r="F771" s="118"/>
      <c r="G771" s="119"/>
      <c r="H771" s="119"/>
      <c r="I771" s="119"/>
      <c r="J771" s="119"/>
      <c r="K771" s="145"/>
      <c r="L771" s="113"/>
    </row>
    <row r="772" spans="2:12" s="116" customFormat="1" ht="15">
      <c r="B772" s="117"/>
      <c r="C772" s="117"/>
      <c r="D772" s="118"/>
      <c r="E772" s="118"/>
      <c r="F772" s="118"/>
      <c r="G772" s="119"/>
      <c r="H772" s="119"/>
      <c r="I772" s="119"/>
      <c r="J772" s="119"/>
      <c r="K772" s="145"/>
      <c r="L772" s="113"/>
    </row>
    <row r="773" spans="2:12" s="116" customFormat="1" ht="15">
      <c r="B773" s="117"/>
      <c r="C773" s="117"/>
      <c r="D773" s="118"/>
      <c r="E773" s="118"/>
      <c r="F773" s="118"/>
      <c r="G773" s="119"/>
      <c r="H773" s="119"/>
      <c r="I773" s="119"/>
      <c r="J773" s="119"/>
      <c r="K773" s="145"/>
      <c r="L773" s="113"/>
    </row>
    <row r="774" spans="2:12" s="116" customFormat="1" ht="15">
      <c r="B774" s="117"/>
      <c r="C774" s="117"/>
      <c r="D774" s="118"/>
      <c r="E774" s="118"/>
      <c r="F774" s="118"/>
      <c r="G774" s="119"/>
      <c r="H774" s="119"/>
      <c r="I774" s="119"/>
      <c r="J774" s="119"/>
      <c r="K774" s="145"/>
      <c r="L774" s="113"/>
    </row>
    <row r="775" spans="2:12" s="116" customFormat="1" ht="15">
      <c r="B775" s="117"/>
      <c r="C775" s="117"/>
      <c r="D775" s="118"/>
      <c r="E775" s="118"/>
      <c r="F775" s="118"/>
      <c r="G775" s="119"/>
      <c r="H775" s="119"/>
      <c r="I775" s="119"/>
      <c r="J775" s="119"/>
      <c r="K775" s="145"/>
      <c r="L775" s="113"/>
    </row>
    <row r="776" spans="2:12" s="116" customFormat="1" ht="15">
      <c r="B776" s="117"/>
      <c r="C776" s="117"/>
      <c r="D776" s="118"/>
      <c r="E776" s="118"/>
      <c r="F776" s="118"/>
      <c r="G776" s="119"/>
      <c r="H776" s="119"/>
      <c r="I776" s="119"/>
      <c r="J776" s="119"/>
      <c r="K776" s="145"/>
      <c r="L776" s="113"/>
    </row>
    <row r="777" spans="2:12" s="116" customFormat="1" ht="15">
      <c r="B777" s="117"/>
      <c r="C777" s="117"/>
      <c r="D777" s="118"/>
      <c r="E777" s="118"/>
      <c r="F777" s="118"/>
      <c r="G777" s="119"/>
      <c r="H777" s="119"/>
      <c r="I777" s="119"/>
      <c r="J777" s="119"/>
      <c r="K777" s="145"/>
      <c r="L777" s="113"/>
    </row>
    <row r="778" spans="2:12" s="116" customFormat="1" ht="15">
      <c r="B778" s="117"/>
      <c r="C778" s="117"/>
      <c r="D778" s="118"/>
      <c r="E778" s="118"/>
      <c r="F778" s="118"/>
      <c r="G778" s="119"/>
      <c r="H778" s="119"/>
      <c r="I778" s="119"/>
      <c r="J778" s="119"/>
      <c r="K778" s="145"/>
      <c r="L778" s="113"/>
    </row>
    <row r="779" spans="2:12" s="116" customFormat="1" ht="15">
      <c r="B779" s="117"/>
      <c r="C779" s="117"/>
      <c r="D779" s="118"/>
      <c r="E779" s="118"/>
      <c r="F779" s="118"/>
      <c r="G779" s="119"/>
      <c r="H779" s="119"/>
      <c r="I779" s="119"/>
      <c r="J779" s="119"/>
      <c r="K779" s="145"/>
      <c r="L779" s="113"/>
    </row>
    <row r="780" spans="2:12" s="116" customFormat="1" ht="15">
      <c r="B780" s="117"/>
      <c r="C780" s="117"/>
      <c r="D780" s="118"/>
      <c r="E780" s="118"/>
      <c r="F780" s="118"/>
      <c r="G780" s="119"/>
      <c r="H780" s="119"/>
      <c r="I780" s="119"/>
      <c r="J780" s="119"/>
      <c r="K780" s="145"/>
      <c r="L780" s="113"/>
    </row>
    <row r="781" spans="2:12" s="116" customFormat="1" ht="15">
      <c r="B781" s="117"/>
      <c r="C781" s="117"/>
      <c r="D781" s="118"/>
      <c r="E781" s="118"/>
      <c r="F781" s="118"/>
      <c r="G781" s="119"/>
      <c r="H781" s="119"/>
      <c r="I781" s="119"/>
      <c r="J781" s="119"/>
      <c r="K781" s="145"/>
      <c r="L781" s="113"/>
    </row>
    <row r="782" spans="2:12" s="116" customFormat="1" ht="15">
      <c r="B782" s="117"/>
      <c r="C782" s="117"/>
      <c r="D782" s="118"/>
      <c r="E782" s="118"/>
      <c r="F782" s="118"/>
      <c r="G782" s="119"/>
      <c r="H782" s="119"/>
      <c r="I782" s="119"/>
      <c r="J782" s="119"/>
      <c r="K782" s="145"/>
      <c r="L782" s="113"/>
    </row>
    <row r="783" spans="2:12" s="116" customFormat="1" ht="15">
      <c r="B783" s="117"/>
      <c r="C783" s="117"/>
      <c r="D783" s="118"/>
      <c r="E783" s="118"/>
      <c r="F783" s="118"/>
      <c r="G783" s="119"/>
      <c r="H783" s="119"/>
      <c r="I783" s="119"/>
      <c r="J783" s="119"/>
      <c r="K783" s="145"/>
      <c r="L783" s="113"/>
    </row>
    <row r="784" spans="2:12" s="116" customFormat="1" ht="15">
      <c r="B784" s="117"/>
      <c r="C784" s="117"/>
      <c r="D784" s="118"/>
      <c r="E784" s="118"/>
      <c r="F784" s="118"/>
      <c r="G784" s="119"/>
      <c r="H784" s="119"/>
      <c r="I784" s="119"/>
      <c r="J784" s="119"/>
      <c r="K784" s="145"/>
      <c r="L784" s="113"/>
    </row>
    <row r="785" spans="2:12" s="116" customFormat="1" ht="15">
      <c r="B785" s="117"/>
      <c r="C785" s="117"/>
      <c r="D785" s="118"/>
      <c r="E785" s="118"/>
      <c r="F785" s="118"/>
      <c r="G785" s="119"/>
      <c r="H785" s="119"/>
      <c r="I785" s="119"/>
      <c r="J785" s="119"/>
      <c r="K785" s="145"/>
      <c r="L785" s="113"/>
    </row>
    <row r="786" spans="2:12" s="116" customFormat="1" ht="15">
      <c r="B786" s="117"/>
      <c r="C786" s="117"/>
      <c r="D786" s="118"/>
      <c r="E786" s="118"/>
      <c r="F786" s="118"/>
      <c r="G786" s="119"/>
      <c r="H786" s="119"/>
      <c r="I786" s="119"/>
      <c r="J786" s="119"/>
      <c r="K786" s="145"/>
      <c r="L786" s="113"/>
    </row>
    <row r="787" spans="2:12" s="116" customFormat="1" ht="15">
      <c r="B787" s="117"/>
      <c r="C787" s="117"/>
      <c r="D787" s="118"/>
      <c r="E787" s="118"/>
      <c r="F787" s="118"/>
      <c r="G787" s="119"/>
      <c r="H787" s="119"/>
      <c r="I787" s="119"/>
      <c r="J787" s="119"/>
      <c r="K787" s="145"/>
      <c r="L787" s="113"/>
    </row>
    <row r="788" spans="2:12" s="116" customFormat="1" ht="15">
      <c r="B788" s="117"/>
      <c r="C788" s="117"/>
      <c r="D788" s="118"/>
      <c r="E788" s="118"/>
      <c r="F788" s="118"/>
      <c r="G788" s="119"/>
      <c r="H788" s="119"/>
      <c r="I788" s="119"/>
      <c r="J788" s="119"/>
      <c r="K788" s="145"/>
      <c r="L788" s="113"/>
    </row>
    <row r="789" spans="2:12" s="116" customFormat="1" ht="15">
      <c r="B789" s="117"/>
      <c r="C789" s="117"/>
      <c r="D789" s="118"/>
      <c r="E789" s="118"/>
      <c r="F789" s="118"/>
      <c r="G789" s="119"/>
      <c r="H789" s="119"/>
      <c r="I789" s="119"/>
      <c r="J789" s="119"/>
      <c r="K789" s="145"/>
      <c r="L789" s="113"/>
    </row>
    <row r="790" spans="2:12" s="116" customFormat="1" ht="15">
      <c r="B790" s="117"/>
      <c r="C790" s="117"/>
      <c r="D790" s="118"/>
      <c r="E790" s="118"/>
      <c r="F790" s="118"/>
      <c r="G790" s="119"/>
      <c r="H790" s="119"/>
      <c r="I790" s="119"/>
      <c r="J790" s="119"/>
      <c r="K790" s="145"/>
      <c r="L790" s="113"/>
    </row>
    <row r="791" spans="2:12" s="116" customFormat="1" ht="15">
      <c r="B791" s="117"/>
      <c r="C791" s="117"/>
      <c r="D791" s="118"/>
      <c r="E791" s="118"/>
      <c r="F791" s="118"/>
      <c r="G791" s="119"/>
      <c r="H791" s="119"/>
      <c r="I791" s="119"/>
      <c r="J791" s="119"/>
      <c r="K791" s="145"/>
      <c r="L791" s="113"/>
    </row>
    <row r="792" spans="2:12" s="116" customFormat="1" ht="15">
      <c r="B792" s="117"/>
      <c r="C792" s="117"/>
      <c r="D792" s="118"/>
      <c r="E792" s="118"/>
      <c r="F792" s="118"/>
      <c r="G792" s="119"/>
      <c r="H792" s="119"/>
      <c r="I792" s="119"/>
      <c r="J792" s="119"/>
      <c r="K792" s="145"/>
      <c r="L792" s="113"/>
    </row>
    <row r="793" spans="2:12" s="116" customFormat="1" ht="15">
      <c r="B793" s="117"/>
      <c r="C793" s="117"/>
      <c r="D793" s="118"/>
      <c r="E793" s="118"/>
      <c r="F793" s="118"/>
      <c r="G793" s="119"/>
      <c r="H793" s="119"/>
      <c r="I793" s="119"/>
      <c r="J793" s="119"/>
      <c r="K793" s="145"/>
      <c r="L793" s="113"/>
    </row>
    <row r="794" spans="2:12" s="116" customFormat="1" ht="15">
      <c r="B794" s="117"/>
      <c r="C794" s="117"/>
      <c r="D794" s="118"/>
      <c r="E794" s="118"/>
      <c r="F794" s="118"/>
      <c r="G794" s="119"/>
      <c r="H794" s="119"/>
      <c r="I794" s="119"/>
      <c r="J794" s="119"/>
      <c r="K794" s="145"/>
      <c r="L794" s="113"/>
    </row>
    <row r="795" spans="2:12" s="116" customFormat="1" ht="15">
      <c r="B795" s="117"/>
      <c r="C795" s="117"/>
      <c r="D795" s="118"/>
      <c r="E795" s="118"/>
      <c r="F795" s="118"/>
      <c r="G795" s="119"/>
      <c r="H795" s="119"/>
      <c r="I795" s="119"/>
      <c r="J795" s="119"/>
      <c r="K795" s="145"/>
      <c r="L795" s="113"/>
    </row>
    <row r="796" spans="2:12" s="116" customFormat="1" ht="15">
      <c r="B796" s="117"/>
      <c r="C796" s="117"/>
      <c r="D796" s="118"/>
      <c r="E796" s="118"/>
      <c r="F796" s="118"/>
      <c r="G796" s="119"/>
      <c r="H796" s="119"/>
      <c r="I796" s="119"/>
      <c r="J796" s="119"/>
      <c r="K796" s="145"/>
      <c r="L796" s="113"/>
    </row>
    <row r="797" spans="2:12" s="116" customFormat="1" ht="15">
      <c r="B797" s="117"/>
      <c r="C797" s="117"/>
      <c r="D797" s="118"/>
      <c r="E797" s="118"/>
      <c r="F797" s="118"/>
      <c r="G797" s="119"/>
      <c r="H797" s="119"/>
      <c r="I797" s="119"/>
      <c r="J797" s="119"/>
      <c r="K797" s="145"/>
      <c r="L797" s="113"/>
    </row>
    <row r="798" spans="2:12" s="116" customFormat="1" ht="15">
      <c r="B798" s="117"/>
      <c r="C798" s="117"/>
      <c r="D798" s="118"/>
      <c r="E798" s="118"/>
      <c r="F798" s="118"/>
      <c r="G798" s="119"/>
      <c r="H798" s="119"/>
      <c r="I798" s="119"/>
      <c r="J798" s="119"/>
      <c r="K798" s="145"/>
      <c r="L798" s="113"/>
    </row>
    <row r="799" spans="2:12" s="116" customFormat="1" ht="15">
      <c r="B799" s="117"/>
      <c r="C799" s="117"/>
      <c r="D799" s="118"/>
      <c r="E799" s="118"/>
      <c r="F799" s="118"/>
      <c r="G799" s="119"/>
      <c r="H799" s="119"/>
      <c r="I799" s="119"/>
      <c r="J799" s="119"/>
      <c r="K799" s="145"/>
      <c r="L799" s="113"/>
    </row>
    <row r="800" spans="2:12" s="116" customFormat="1" ht="15">
      <c r="B800" s="117"/>
      <c r="C800" s="117"/>
      <c r="D800" s="118"/>
      <c r="E800" s="118"/>
      <c r="F800" s="118"/>
      <c r="G800" s="119"/>
      <c r="H800" s="119"/>
      <c r="I800" s="119"/>
      <c r="J800" s="119"/>
      <c r="K800" s="145"/>
      <c r="L800" s="113"/>
    </row>
    <row r="801" spans="2:12" s="116" customFormat="1" ht="15">
      <c r="B801" s="117"/>
      <c r="C801" s="117"/>
      <c r="D801" s="118"/>
      <c r="E801" s="118"/>
      <c r="F801" s="118"/>
      <c r="G801" s="119"/>
      <c r="H801" s="119"/>
      <c r="I801" s="119"/>
      <c r="J801" s="119"/>
      <c r="K801" s="145"/>
      <c r="L801" s="113"/>
    </row>
    <row r="802" spans="2:12" s="116" customFormat="1" ht="15">
      <c r="B802" s="117"/>
      <c r="C802" s="117"/>
      <c r="D802" s="118"/>
      <c r="E802" s="118"/>
      <c r="F802" s="118"/>
      <c r="G802" s="119"/>
      <c r="H802" s="119"/>
      <c r="I802" s="119"/>
      <c r="J802" s="119"/>
      <c r="K802" s="145"/>
      <c r="L802" s="113"/>
    </row>
    <row r="803" spans="2:12" s="116" customFormat="1" ht="15">
      <c r="B803" s="117"/>
      <c r="C803" s="117"/>
      <c r="D803" s="118"/>
      <c r="E803" s="118"/>
      <c r="F803" s="118"/>
      <c r="G803" s="119"/>
      <c r="H803" s="119"/>
      <c r="I803" s="119"/>
      <c r="J803" s="119"/>
      <c r="K803" s="145"/>
      <c r="L803" s="113"/>
    </row>
    <row r="804" spans="2:12" s="116" customFormat="1" ht="15">
      <c r="B804" s="117"/>
      <c r="C804" s="117"/>
      <c r="D804" s="118"/>
      <c r="E804" s="118"/>
      <c r="F804" s="118"/>
      <c r="G804" s="119"/>
      <c r="H804" s="119"/>
      <c r="I804" s="119"/>
      <c r="J804" s="119"/>
      <c r="K804" s="145"/>
      <c r="L804" s="113"/>
    </row>
    <row r="805" spans="2:12" s="116" customFormat="1" ht="15">
      <c r="B805" s="117"/>
      <c r="C805" s="117"/>
      <c r="D805" s="118"/>
      <c r="E805" s="118"/>
      <c r="F805" s="118"/>
      <c r="G805" s="119"/>
      <c r="H805" s="119"/>
      <c r="I805" s="119"/>
      <c r="J805" s="119"/>
      <c r="K805" s="145"/>
      <c r="L805" s="113"/>
    </row>
    <row r="806" spans="2:12" s="116" customFormat="1" ht="15">
      <c r="B806" s="117"/>
      <c r="C806" s="117"/>
      <c r="D806" s="118"/>
      <c r="E806" s="118"/>
      <c r="F806" s="118"/>
      <c r="G806" s="119"/>
      <c r="H806" s="119"/>
      <c r="I806" s="119"/>
      <c r="J806" s="119"/>
      <c r="K806" s="145"/>
      <c r="L806" s="113"/>
    </row>
    <row r="807" spans="2:12" s="116" customFormat="1" ht="15">
      <c r="B807" s="117"/>
      <c r="C807" s="117"/>
      <c r="D807" s="118"/>
      <c r="E807" s="118"/>
      <c r="F807" s="118"/>
      <c r="G807" s="119"/>
      <c r="H807" s="119"/>
      <c r="I807" s="119"/>
      <c r="J807" s="119"/>
      <c r="K807" s="145"/>
      <c r="L807" s="113"/>
    </row>
    <row r="808" spans="2:12" s="116" customFormat="1" ht="15">
      <c r="B808" s="117"/>
      <c r="C808" s="117"/>
      <c r="D808" s="118"/>
      <c r="E808" s="118"/>
      <c r="F808" s="118"/>
      <c r="G808" s="119"/>
      <c r="H808" s="119"/>
      <c r="I808" s="119"/>
      <c r="J808" s="119"/>
      <c r="K808" s="145"/>
      <c r="L808" s="113"/>
    </row>
    <row r="809" spans="2:12" s="116" customFormat="1" ht="15">
      <c r="B809" s="117"/>
      <c r="C809" s="117"/>
      <c r="D809" s="118"/>
      <c r="E809" s="118"/>
      <c r="F809" s="118"/>
      <c r="G809" s="119"/>
      <c r="H809" s="119"/>
      <c r="I809" s="119"/>
      <c r="J809" s="119"/>
      <c r="K809" s="145"/>
      <c r="L809" s="113"/>
    </row>
    <row r="810" spans="2:12" s="116" customFormat="1" ht="15">
      <c r="B810" s="117"/>
      <c r="C810" s="117"/>
      <c r="D810" s="118"/>
      <c r="E810" s="118"/>
      <c r="F810" s="118"/>
      <c r="G810" s="119"/>
      <c r="H810" s="119"/>
      <c r="I810" s="119"/>
      <c r="J810" s="119"/>
      <c r="K810" s="145"/>
      <c r="L810" s="113"/>
    </row>
    <row r="811" spans="2:12" s="116" customFormat="1" ht="15">
      <c r="B811" s="117"/>
      <c r="C811" s="117"/>
      <c r="D811" s="118"/>
      <c r="E811" s="118"/>
      <c r="F811" s="118"/>
      <c r="G811" s="119"/>
      <c r="H811" s="119"/>
      <c r="I811" s="119"/>
      <c r="J811" s="119"/>
      <c r="K811" s="145"/>
      <c r="L811" s="113"/>
    </row>
    <row r="812" spans="2:12" s="116" customFormat="1" ht="15">
      <c r="B812" s="117"/>
      <c r="C812" s="117"/>
      <c r="D812" s="118"/>
      <c r="E812" s="118"/>
      <c r="F812" s="118"/>
      <c r="G812" s="119"/>
      <c r="H812" s="119"/>
      <c r="I812" s="119"/>
      <c r="J812" s="119"/>
      <c r="K812" s="145"/>
      <c r="L812" s="113"/>
    </row>
    <row r="813" spans="2:12" s="116" customFormat="1" ht="15">
      <c r="B813" s="117"/>
      <c r="C813" s="117"/>
      <c r="D813" s="118"/>
      <c r="E813" s="118"/>
      <c r="F813" s="118"/>
      <c r="G813" s="119"/>
      <c r="H813" s="119"/>
      <c r="I813" s="119"/>
      <c r="J813" s="119"/>
      <c r="K813" s="145"/>
      <c r="L813" s="113"/>
    </row>
    <row r="814" spans="2:12" s="116" customFormat="1" ht="15">
      <c r="B814" s="117"/>
      <c r="C814" s="117"/>
      <c r="D814" s="118"/>
      <c r="E814" s="118"/>
      <c r="F814" s="118"/>
      <c r="G814" s="119"/>
      <c r="H814" s="119"/>
      <c r="I814" s="119"/>
      <c r="J814" s="119"/>
      <c r="K814" s="145"/>
      <c r="L814" s="113"/>
    </row>
    <row r="815" spans="2:12" s="116" customFormat="1" ht="15">
      <c r="B815" s="117"/>
      <c r="C815" s="117"/>
      <c r="D815" s="118"/>
      <c r="E815" s="118"/>
      <c r="F815" s="118"/>
      <c r="G815" s="119"/>
      <c r="H815" s="119"/>
      <c r="I815" s="119"/>
      <c r="J815" s="119"/>
      <c r="K815" s="145"/>
      <c r="L815" s="113"/>
    </row>
    <row r="816" spans="2:12" s="116" customFormat="1" ht="15">
      <c r="B816" s="117"/>
      <c r="C816" s="117"/>
      <c r="D816" s="118"/>
      <c r="E816" s="118"/>
      <c r="F816" s="118"/>
      <c r="G816" s="119"/>
      <c r="H816" s="119"/>
      <c r="I816" s="119"/>
      <c r="J816" s="119"/>
      <c r="K816" s="145"/>
      <c r="L816" s="113"/>
    </row>
    <row r="817" spans="2:12" s="116" customFormat="1" ht="15">
      <c r="B817" s="117"/>
      <c r="C817" s="117"/>
      <c r="D817" s="118"/>
      <c r="E817" s="118"/>
      <c r="F817" s="118"/>
      <c r="G817" s="119"/>
      <c r="H817" s="119"/>
      <c r="I817" s="119"/>
      <c r="J817" s="119"/>
      <c r="K817" s="145"/>
      <c r="L817" s="113"/>
    </row>
    <row r="818" spans="2:12" s="116" customFormat="1" ht="15">
      <c r="B818" s="117"/>
      <c r="C818" s="117"/>
      <c r="D818" s="118"/>
      <c r="E818" s="118"/>
      <c r="F818" s="118"/>
      <c r="G818" s="119"/>
      <c r="H818" s="119"/>
      <c r="I818" s="119"/>
      <c r="J818" s="119"/>
      <c r="K818" s="145"/>
      <c r="L818" s="113"/>
    </row>
    <row r="819" spans="2:12" s="116" customFormat="1" ht="15">
      <c r="B819" s="117"/>
      <c r="C819" s="117"/>
      <c r="D819" s="118"/>
      <c r="E819" s="118"/>
      <c r="F819" s="118"/>
      <c r="G819" s="119"/>
      <c r="H819" s="119"/>
      <c r="I819" s="119"/>
      <c r="J819" s="119"/>
      <c r="K819" s="145"/>
      <c r="L819" s="113"/>
    </row>
    <row r="820" spans="2:12" s="116" customFormat="1" ht="15">
      <c r="B820" s="117"/>
      <c r="C820" s="117"/>
      <c r="D820" s="118"/>
      <c r="E820" s="118"/>
      <c r="F820" s="118"/>
      <c r="G820" s="119"/>
      <c r="H820" s="119"/>
      <c r="I820" s="119"/>
      <c r="J820" s="119"/>
      <c r="K820" s="145"/>
      <c r="L820" s="113"/>
    </row>
    <row r="821" spans="2:12" s="116" customFormat="1" ht="15">
      <c r="B821" s="117"/>
      <c r="C821" s="117"/>
      <c r="D821" s="118"/>
      <c r="E821" s="118"/>
      <c r="F821" s="118"/>
      <c r="G821" s="119"/>
      <c r="H821" s="119"/>
      <c r="I821" s="119"/>
      <c r="J821" s="119"/>
      <c r="K821" s="145"/>
      <c r="L821" s="113"/>
    </row>
    <row r="822" spans="2:12" s="116" customFormat="1" ht="15">
      <c r="B822" s="117"/>
      <c r="C822" s="117"/>
      <c r="D822" s="118"/>
      <c r="E822" s="118"/>
      <c r="F822" s="118"/>
      <c r="G822" s="119"/>
      <c r="H822" s="119"/>
      <c r="I822" s="119"/>
      <c r="J822" s="119"/>
      <c r="K822" s="145"/>
      <c r="L822" s="113"/>
    </row>
    <row r="823" spans="2:12" s="116" customFormat="1" ht="15">
      <c r="B823" s="117"/>
      <c r="C823" s="117"/>
      <c r="D823" s="118"/>
      <c r="E823" s="118"/>
      <c r="F823" s="118"/>
      <c r="G823" s="119"/>
      <c r="H823" s="119"/>
      <c r="I823" s="119"/>
      <c r="J823" s="119"/>
      <c r="K823" s="145"/>
      <c r="L823" s="113"/>
    </row>
    <row r="824" spans="2:12" s="116" customFormat="1" ht="15">
      <c r="B824" s="117"/>
      <c r="C824" s="117"/>
      <c r="D824" s="118"/>
      <c r="E824" s="118"/>
      <c r="F824" s="118"/>
      <c r="G824" s="119"/>
      <c r="H824" s="119"/>
      <c r="I824" s="119"/>
      <c r="J824" s="119"/>
      <c r="K824" s="145"/>
      <c r="L824" s="113"/>
    </row>
    <row r="825" spans="2:12" s="116" customFormat="1" ht="15">
      <c r="B825" s="117"/>
      <c r="C825" s="117"/>
      <c r="D825" s="118"/>
      <c r="E825" s="118"/>
      <c r="F825" s="118"/>
      <c r="G825" s="119"/>
      <c r="H825" s="119"/>
      <c r="I825" s="119"/>
      <c r="J825" s="119"/>
      <c r="K825" s="145"/>
      <c r="L825" s="113"/>
    </row>
    <row r="826" spans="2:12" s="116" customFormat="1" ht="15">
      <c r="B826" s="117"/>
      <c r="C826" s="117"/>
      <c r="D826" s="118"/>
      <c r="E826" s="118"/>
      <c r="F826" s="118"/>
      <c r="G826" s="119"/>
      <c r="H826" s="119"/>
      <c r="I826" s="119"/>
      <c r="J826" s="119"/>
      <c r="K826" s="145"/>
      <c r="L826" s="113"/>
    </row>
    <row r="827" spans="2:12" s="116" customFormat="1" ht="15">
      <c r="B827" s="117"/>
      <c r="C827" s="117"/>
      <c r="D827" s="118"/>
      <c r="E827" s="118"/>
      <c r="F827" s="118"/>
      <c r="G827" s="119"/>
      <c r="H827" s="119"/>
      <c r="I827" s="119"/>
      <c r="J827" s="119"/>
      <c r="K827" s="145"/>
      <c r="L827" s="113"/>
    </row>
    <row r="828" spans="2:12" s="116" customFormat="1" ht="15">
      <c r="B828" s="117"/>
      <c r="C828" s="117"/>
      <c r="D828" s="118"/>
      <c r="E828" s="118"/>
      <c r="F828" s="118"/>
      <c r="G828" s="119"/>
      <c r="H828" s="119"/>
      <c r="I828" s="119"/>
      <c r="J828" s="119"/>
      <c r="K828" s="145"/>
      <c r="L828" s="113"/>
    </row>
    <row r="829" spans="2:12" s="116" customFormat="1" ht="15">
      <c r="B829" s="117"/>
      <c r="C829" s="117"/>
      <c r="D829" s="118"/>
      <c r="E829" s="118"/>
      <c r="F829" s="118"/>
      <c r="G829" s="119"/>
      <c r="H829" s="119"/>
      <c r="I829" s="119"/>
      <c r="J829" s="119"/>
      <c r="K829" s="145"/>
      <c r="L829" s="113"/>
    </row>
    <row r="830" spans="2:12" s="116" customFormat="1" ht="15">
      <c r="B830" s="117"/>
      <c r="C830" s="117"/>
      <c r="D830" s="118"/>
      <c r="E830" s="118"/>
      <c r="F830" s="118"/>
      <c r="G830" s="119"/>
      <c r="H830" s="119"/>
      <c r="I830" s="119"/>
      <c r="J830" s="119"/>
      <c r="K830" s="145"/>
      <c r="L830" s="113"/>
    </row>
    <row r="831" spans="2:12" s="116" customFormat="1" ht="15">
      <c r="B831" s="117"/>
      <c r="C831" s="117"/>
      <c r="D831" s="118"/>
      <c r="E831" s="118"/>
      <c r="F831" s="118"/>
      <c r="G831" s="119"/>
      <c r="H831" s="119"/>
      <c r="I831" s="119"/>
      <c r="J831" s="119"/>
      <c r="K831" s="145"/>
      <c r="L831" s="113"/>
    </row>
    <row r="832" spans="2:12" s="116" customFormat="1" ht="15">
      <c r="B832" s="117"/>
      <c r="C832" s="117"/>
      <c r="D832" s="118"/>
      <c r="E832" s="118"/>
      <c r="F832" s="118"/>
      <c r="G832" s="119"/>
      <c r="H832" s="119"/>
      <c r="I832" s="119"/>
      <c r="J832" s="119"/>
      <c r="K832" s="145"/>
      <c r="L832" s="113"/>
    </row>
    <row r="833" spans="2:12" s="116" customFormat="1" ht="15">
      <c r="B833" s="117"/>
      <c r="C833" s="117"/>
      <c r="D833" s="118"/>
      <c r="E833" s="118"/>
      <c r="F833" s="118"/>
      <c r="G833" s="119"/>
      <c r="H833" s="119"/>
      <c r="I833" s="119"/>
      <c r="J833" s="119"/>
      <c r="K833" s="145"/>
      <c r="L833" s="113"/>
    </row>
    <row r="834" spans="2:12" s="116" customFormat="1" ht="15">
      <c r="B834" s="117"/>
      <c r="C834" s="117"/>
      <c r="D834" s="118"/>
      <c r="E834" s="118"/>
      <c r="F834" s="118"/>
      <c r="G834" s="119"/>
      <c r="H834" s="119"/>
      <c r="I834" s="119"/>
      <c r="J834" s="119"/>
      <c r="K834" s="145"/>
      <c r="L834" s="113"/>
    </row>
    <row r="835" spans="2:12" s="116" customFormat="1" ht="15">
      <c r="B835" s="117"/>
      <c r="C835" s="117"/>
      <c r="D835" s="118"/>
      <c r="E835" s="118"/>
      <c r="F835" s="118"/>
      <c r="G835" s="119"/>
      <c r="H835" s="119"/>
      <c r="I835" s="119"/>
      <c r="J835" s="119"/>
      <c r="K835" s="145"/>
      <c r="L835" s="113"/>
    </row>
    <row r="836" spans="2:12" s="116" customFormat="1" ht="15">
      <c r="B836" s="117"/>
      <c r="C836" s="117"/>
      <c r="D836" s="118"/>
      <c r="E836" s="118"/>
      <c r="F836" s="118"/>
      <c r="G836" s="119"/>
      <c r="H836" s="119"/>
      <c r="I836" s="119"/>
      <c r="J836" s="119"/>
      <c r="K836" s="145"/>
      <c r="L836" s="113"/>
    </row>
    <row r="837" spans="2:12" s="116" customFormat="1" ht="15">
      <c r="B837" s="117"/>
      <c r="C837" s="117"/>
      <c r="D837" s="118"/>
      <c r="E837" s="118"/>
      <c r="F837" s="118"/>
      <c r="G837" s="119"/>
      <c r="H837" s="119"/>
      <c r="I837" s="119"/>
      <c r="J837" s="119"/>
      <c r="K837" s="145"/>
      <c r="L837" s="113"/>
    </row>
    <row r="838" spans="2:12" s="116" customFormat="1" ht="15">
      <c r="B838" s="117"/>
      <c r="C838" s="117"/>
      <c r="D838" s="118"/>
      <c r="E838" s="118"/>
      <c r="F838" s="118"/>
      <c r="G838" s="119"/>
      <c r="H838" s="119"/>
      <c r="I838" s="119"/>
      <c r="J838" s="119"/>
      <c r="K838" s="145"/>
      <c r="L838" s="113"/>
    </row>
    <row r="839" spans="2:12" s="116" customFormat="1" ht="15">
      <c r="B839" s="117"/>
      <c r="C839" s="117"/>
      <c r="D839" s="118"/>
      <c r="E839" s="118"/>
      <c r="F839" s="118"/>
      <c r="G839" s="119"/>
      <c r="H839" s="119"/>
      <c r="I839" s="119"/>
      <c r="J839" s="119"/>
      <c r="K839" s="145"/>
      <c r="L839" s="113"/>
    </row>
    <row r="840" spans="2:12" s="116" customFormat="1" ht="15">
      <c r="B840" s="117"/>
      <c r="C840" s="117"/>
      <c r="D840" s="118"/>
      <c r="E840" s="118"/>
      <c r="F840" s="118"/>
      <c r="G840" s="119"/>
      <c r="H840" s="119"/>
      <c r="I840" s="119"/>
      <c r="J840" s="119"/>
      <c r="K840" s="145"/>
      <c r="L840" s="113"/>
    </row>
    <row r="841" spans="2:12" s="116" customFormat="1" ht="15">
      <c r="B841" s="117"/>
      <c r="C841" s="117"/>
      <c r="D841" s="118"/>
      <c r="E841" s="118"/>
      <c r="F841" s="118"/>
      <c r="G841" s="119"/>
      <c r="H841" s="119"/>
      <c r="I841" s="119"/>
      <c r="J841" s="119"/>
      <c r="K841" s="145"/>
      <c r="L841" s="113"/>
    </row>
    <row r="842" spans="2:12" s="116" customFormat="1" ht="15">
      <c r="B842" s="117"/>
      <c r="C842" s="117"/>
      <c r="D842" s="118"/>
      <c r="E842" s="118"/>
      <c r="F842" s="118"/>
      <c r="G842" s="119"/>
      <c r="H842" s="119"/>
      <c r="I842" s="119"/>
      <c r="J842" s="119"/>
      <c r="K842" s="145"/>
      <c r="L842" s="113"/>
    </row>
    <row r="843" spans="2:12" s="116" customFormat="1" ht="15">
      <c r="B843" s="117"/>
      <c r="C843" s="117"/>
      <c r="D843" s="118"/>
      <c r="E843" s="118"/>
      <c r="F843" s="118"/>
      <c r="G843" s="119"/>
      <c r="H843" s="119"/>
      <c r="I843" s="119"/>
      <c r="J843" s="119"/>
      <c r="K843" s="145"/>
      <c r="L843" s="113"/>
    </row>
    <row r="844" spans="2:12" s="116" customFormat="1" ht="15">
      <c r="B844" s="117"/>
      <c r="C844" s="117"/>
      <c r="D844" s="118"/>
      <c r="E844" s="118"/>
      <c r="F844" s="118"/>
      <c r="G844" s="119"/>
      <c r="H844" s="119"/>
      <c r="I844" s="119"/>
      <c r="J844" s="119"/>
      <c r="K844" s="145"/>
      <c r="L844" s="113"/>
    </row>
    <row r="845" spans="2:12" s="116" customFormat="1" ht="15">
      <c r="B845" s="117"/>
      <c r="C845" s="117"/>
      <c r="D845" s="118"/>
      <c r="E845" s="118"/>
      <c r="F845" s="118"/>
      <c r="G845" s="119"/>
      <c r="H845" s="119"/>
      <c r="I845" s="119"/>
      <c r="J845" s="119"/>
      <c r="K845" s="145"/>
      <c r="L845" s="113"/>
    </row>
    <row r="846" spans="2:12" s="116" customFormat="1" ht="15">
      <c r="B846" s="117"/>
      <c r="C846" s="117"/>
      <c r="D846" s="118"/>
      <c r="E846" s="118"/>
      <c r="F846" s="118"/>
      <c r="G846" s="119"/>
      <c r="H846" s="119"/>
      <c r="I846" s="119"/>
      <c r="J846" s="119"/>
      <c r="K846" s="145"/>
      <c r="L846" s="113"/>
    </row>
    <row r="847" spans="2:12" s="116" customFormat="1" ht="15">
      <c r="B847" s="117"/>
      <c r="C847" s="117"/>
      <c r="D847" s="118"/>
      <c r="E847" s="118"/>
      <c r="F847" s="118"/>
      <c r="G847" s="119"/>
      <c r="H847" s="119"/>
      <c r="I847" s="119"/>
      <c r="J847" s="119"/>
      <c r="K847" s="145"/>
      <c r="L847" s="113"/>
    </row>
    <row r="848" spans="2:12" s="116" customFormat="1" ht="15">
      <c r="B848" s="117"/>
      <c r="C848" s="117"/>
      <c r="D848" s="118"/>
      <c r="E848" s="118"/>
      <c r="F848" s="118"/>
      <c r="G848" s="119"/>
      <c r="H848" s="119"/>
      <c r="I848" s="119"/>
      <c r="J848" s="119"/>
      <c r="K848" s="145"/>
      <c r="L848" s="113"/>
    </row>
    <row r="849" spans="2:12" s="116" customFormat="1" ht="15">
      <c r="B849" s="117"/>
      <c r="C849" s="117"/>
      <c r="D849" s="118"/>
      <c r="E849" s="118"/>
      <c r="F849" s="118"/>
      <c r="G849" s="119"/>
      <c r="H849" s="119"/>
      <c r="I849" s="119"/>
      <c r="J849" s="119"/>
      <c r="K849" s="145"/>
      <c r="L849" s="113"/>
    </row>
    <row r="850" spans="2:12" s="116" customFormat="1" ht="15">
      <c r="B850" s="117"/>
      <c r="C850" s="117"/>
      <c r="D850" s="118"/>
      <c r="E850" s="118"/>
      <c r="F850" s="118"/>
      <c r="G850" s="119"/>
      <c r="H850" s="119"/>
      <c r="I850" s="119"/>
      <c r="J850" s="119"/>
      <c r="K850" s="145"/>
      <c r="L850" s="113"/>
    </row>
    <row r="851" spans="2:12" s="116" customFormat="1" ht="15">
      <c r="B851" s="117"/>
      <c r="C851" s="117"/>
      <c r="D851" s="118"/>
      <c r="E851" s="118"/>
      <c r="F851" s="118"/>
      <c r="G851" s="119"/>
      <c r="H851" s="119"/>
      <c r="I851" s="119"/>
      <c r="J851" s="119"/>
      <c r="K851" s="145"/>
      <c r="L851" s="113"/>
    </row>
    <row r="852" spans="2:12" s="116" customFormat="1" ht="15">
      <c r="B852" s="117"/>
      <c r="C852" s="117"/>
      <c r="D852" s="118"/>
      <c r="E852" s="118"/>
      <c r="F852" s="118"/>
      <c r="G852" s="119"/>
      <c r="H852" s="119"/>
      <c r="I852" s="119"/>
      <c r="J852" s="119"/>
      <c r="K852" s="145"/>
      <c r="L852" s="113"/>
    </row>
    <row r="853" spans="2:12" s="116" customFormat="1" ht="15">
      <c r="B853" s="117"/>
      <c r="C853" s="117"/>
      <c r="D853" s="118"/>
      <c r="E853" s="118"/>
      <c r="F853" s="118"/>
      <c r="G853" s="119"/>
      <c r="H853" s="119"/>
      <c r="I853" s="119"/>
      <c r="J853" s="119"/>
      <c r="K853" s="145"/>
      <c r="L853" s="113"/>
    </row>
    <row r="854" spans="2:12" s="116" customFormat="1" ht="15">
      <c r="B854" s="117"/>
      <c r="C854" s="117"/>
      <c r="D854" s="118"/>
      <c r="E854" s="118"/>
      <c r="F854" s="118"/>
      <c r="G854" s="119"/>
      <c r="H854" s="119"/>
      <c r="I854" s="119"/>
      <c r="J854" s="119"/>
      <c r="K854" s="145"/>
      <c r="L854" s="113"/>
    </row>
    <row r="855" spans="2:12" s="116" customFormat="1" ht="15">
      <c r="B855" s="117"/>
      <c r="C855" s="117"/>
      <c r="D855" s="118"/>
      <c r="E855" s="118"/>
      <c r="F855" s="118"/>
      <c r="G855" s="119"/>
      <c r="H855" s="119"/>
      <c r="I855" s="119"/>
      <c r="J855" s="119"/>
      <c r="K855" s="145"/>
      <c r="L855" s="113"/>
    </row>
    <row r="856" spans="2:12" s="116" customFormat="1" ht="15">
      <c r="B856" s="117"/>
      <c r="C856" s="117"/>
      <c r="D856" s="118"/>
      <c r="E856" s="118"/>
      <c r="F856" s="118"/>
      <c r="G856" s="119"/>
      <c r="H856" s="119"/>
      <c r="I856" s="119"/>
      <c r="J856" s="119"/>
      <c r="K856" s="145"/>
      <c r="L856" s="113"/>
    </row>
    <row r="857" spans="2:12" s="116" customFormat="1" ht="15">
      <c r="B857" s="117"/>
      <c r="C857" s="117"/>
      <c r="D857" s="118"/>
      <c r="E857" s="118"/>
      <c r="F857" s="118"/>
      <c r="G857" s="119"/>
      <c r="H857" s="119"/>
      <c r="I857" s="119"/>
      <c r="J857" s="119"/>
      <c r="K857" s="145"/>
      <c r="L857" s="113"/>
    </row>
    <row r="858" spans="2:12" s="116" customFormat="1" ht="15">
      <c r="B858" s="117"/>
      <c r="C858" s="117"/>
      <c r="D858" s="118"/>
      <c r="E858" s="118"/>
      <c r="F858" s="118"/>
      <c r="G858" s="119"/>
      <c r="H858" s="119"/>
      <c r="I858" s="119"/>
      <c r="J858" s="119"/>
      <c r="K858" s="145"/>
      <c r="L858" s="113"/>
    </row>
    <row r="859" spans="2:12" s="116" customFormat="1" ht="15">
      <c r="B859" s="117"/>
      <c r="C859" s="117"/>
      <c r="D859" s="118"/>
      <c r="E859" s="118"/>
      <c r="F859" s="118"/>
      <c r="G859" s="119"/>
      <c r="H859" s="119"/>
      <c r="I859" s="119"/>
      <c r="J859" s="119"/>
      <c r="K859" s="145"/>
      <c r="L859" s="113"/>
    </row>
    <row r="860" spans="2:12" s="116" customFormat="1" ht="15">
      <c r="B860" s="117"/>
      <c r="C860" s="117"/>
      <c r="D860" s="118"/>
      <c r="E860" s="118"/>
      <c r="F860" s="118"/>
      <c r="G860" s="119"/>
      <c r="H860" s="119"/>
      <c r="I860" s="119"/>
      <c r="J860" s="119"/>
      <c r="K860" s="145"/>
      <c r="L860" s="113"/>
    </row>
    <row r="861" spans="2:12" s="116" customFormat="1" ht="15">
      <c r="B861" s="117"/>
      <c r="C861" s="117"/>
      <c r="D861" s="118"/>
      <c r="E861" s="118"/>
      <c r="F861" s="118"/>
      <c r="G861" s="119"/>
      <c r="H861" s="119"/>
      <c r="I861" s="119"/>
      <c r="J861" s="119"/>
      <c r="K861" s="145"/>
      <c r="L861" s="113"/>
    </row>
    <row r="862" spans="2:12" s="116" customFormat="1" ht="15">
      <c r="B862" s="117"/>
      <c r="C862" s="117"/>
      <c r="D862" s="118"/>
      <c r="E862" s="118"/>
      <c r="F862" s="118"/>
      <c r="G862" s="119"/>
      <c r="H862" s="119"/>
      <c r="I862" s="119"/>
      <c r="J862" s="119"/>
      <c r="K862" s="145"/>
      <c r="L862" s="113"/>
    </row>
    <row r="863" spans="2:12" s="116" customFormat="1" ht="15">
      <c r="B863" s="117"/>
      <c r="C863" s="117"/>
      <c r="D863" s="118"/>
      <c r="E863" s="118"/>
      <c r="F863" s="118"/>
      <c r="G863" s="119"/>
      <c r="H863" s="119"/>
      <c r="I863" s="119"/>
      <c r="J863" s="119"/>
      <c r="K863" s="145"/>
      <c r="L863" s="113"/>
    </row>
    <row r="864" spans="2:12" s="116" customFormat="1" ht="15">
      <c r="B864" s="117"/>
      <c r="C864" s="117"/>
      <c r="D864" s="118"/>
      <c r="E864" s="118"/>
      <c r="F864" s="118"/>
      <c r="G864" s="119"/>
      <c r="H864" s="119"/>
      <c r="I864" s="119"/>
      <c r="J864" s="119"/>
      <c r="K864" s="145"/>
      <c r="L864" s="113"/>
    </row>
    <row r="865" spans="2:12" s="116" customFormat="1" ht="15">
      <c r="B865" s="117"/>
      <c r="C865" s="117"/>
      <c r="D865" s="118"/>
      <c r="E865" s="118"/>
      <c r="F865" s="118"/>
      <c r="G865" s="119"/>
      <c r="H865" s="119"/>
      <c r="I865" s="119"/>
      <c r="J865" s="119"/>
      <c r="K865" s="145"/>
      <c r="L865" s="113"/>
    </row>
    <row r="866" spans="2:12" s="116" customFormat="1" ht="15">
      <c r="B866" s="117"/>
      <c r="C866" s="117"/>
      <c r="D866" s="118"/>
      <c r="E866" s="118"/>
      <c r="F866" s="118"/>
      <c r="G866" s="119"/>
      <c r="H866" s="119"/>
      <c r="I866" s="119"/>
      <c r="J866" s="119"/>
      <c r="K866" s="145"/>
      <c r="L866" s="113"/>
    </row>
    <row r="867" spans="2:12" s="116" customFormat="1" ht="15">
      <c r="B867" s="117"/>
      <c r="C867" s="117"/>
      <c r="D867" s="118"/>
      <c r="E867" s="118"/>
      <c r="F867" s="118"/>
      <c r="G867" s="119"/>
      <c r="H867" s="119"/>
      <c r="I867" s="119"/>
      <c r="J867" s="119"/>
      <c r="K867" s="145"/>
      <c r="L867" s="113"/>
    </row>
    <row r="868" spans="2:12" s="116" customFormat="1" ht="15">
      <c r="B868" s="117"/>
      <c r="C868" s="117"/>
      <c r="D868" s="118"/>
      <c r="E868" s="118"/>
      <c r="F868" s="118"/>
      <c r="G868" s="119"/>
      <c r="H868" s="119"/>
      <c r="I868" s="119"/>
      <c r="J868" s="119"/>
      <c r="K868" s="145"/>
      <c r="L868" s="113"/>
    </row>
    <row r="869" spans="2:12" s="116" customFormat="1" ht="15">
      <c r="B869" s="117"/>
      <c r="C869" s="117"/>
      <c r="D869" s="118"/>
      <c r="E869" s="118"/>
      <c r="F869" s="118"/>
      <c r="G869" s="119"/>
      <c r="H869" s="119"/>
      <c r="I869" s="119"/>
      <c r="J869" s="119"/>
      <c r="K869" s="145"/>
      <c r="L869" s="113"/>
    </row>
    <row r="870" spans="2:12" s="116" customFormat="1" ht="15">
      <c r="B870" s="117"/>
      <c r="C870" s="117"/>
      <c r="D870" s="118"/>
      <c r="E870" s="118"/>
      <c r="F870" s="118"/>
      <c r="G870" s="119"/>
      <c r="H870" s="119"/>
      <c r="I870" s="119"/>
      <c r="J870" s="119"/>
      <c r="K870" s="145"/>
      <c r="L870" s="113"/>
    </row>
    <row r="871" spans="2:12" s="116" customFormat="1" ht="15">
      <c r="B871" s="117"/>
      <c r="C871" s="117"/>
      <c r="D871" s="118"/>
      <c r="E871" s="118"/>
      <c r="F871" s="118"/>
      <c r="G871" s="119"/>
      <c r="H871" s="119"/>
      <c r="I871" s="119"/>
      <c r="J871" s="119"/>
      <c r="K871" s="145"/>
      <c r="L871" s="113"/>
    </row>
    <row r="872" spans="2:12" s="116" customFormat="1" ht="15">
      <c r="B872" s="117"/>
      <c r="C872" s="117"/>
      <c r="D872" s="118"/>
      <c r="E872" s="118"/>
      <c r="F872" s="118"/>
      <c r="G872" s="119"/>
      <c r="H872" s="119"/>
      <c r="I872" s="119"/>
      <c r="J872" s="119"/>
      <c r="K872" s="145"/>
      <c r="L872" s="113"/>
    </row>
    <row r="873" spans="2:12" s="116" customFormat="1" ht="15">
      <c r="B873" s="117"/>
      <c r="C873" s="117"/>
      <c r="D873" s="118"/>
      <c r="E873" s="118"/>
      <c r="F873" s="118"/>
      <c r="G873" s="119"/>
      <c r="H873" s="119"/>
      <c r="I873" s="119"/>
      <c r="J873" s="119"/>
      <c r="K873" s="145"/>
      <c r="L873" s="113"/>
    </row>
    <row r="874" spans="2:12" s="116" customFormat="1" ht="15">
      <c r="B874" s="117"/>
      <c r="C874" s="117"/>
      <c r="D874" s="118"/>
      <c r="E874" s="118"/>
      <c r="F874" s="118"/>
      <c r="G874" s="119"/>
      <c r="H874" s="119"/>
      <c r="I874" s="119"/>
      <c r="J874" s="119"/>
      <c r="K874" s="145"/>
      <c r="L874" s="113"/>
    </row>
    <row r="875" spans="2:12" s="116" customFormat="1" ht="15">
      <c r="B875" s="117"/>
      <c r="C875" s="117"/>
      <c r="D875" s="118"/>
      <c r="E875" s="118"/>
      <c r="F875" s="118"/>
      <c r="G875" s="119"/>
      <c r="H875" s="119"/>
      <c r="I875" s="119"/>
      <c r="J875" s="119"/>
      <c r="K875" s="145"/>
      <c r="L875" s="113"/>
    </row>
    <row r="876" spans="2:12" s="116" customFormat="1" ht="15">
      <c r="B876" s="117"/>
      <c r="C876" s="117"/>
      <c r="D876" s="118"/>
      <c r="E876" s="118"/>
      <c r="F876" s="118"/>
      <c r="G876" s="119"/>
      <c r="H876" s="119"/>
      <c r="I876" s="119"/>
      <c r="J876" s="119"/>
      <c r="K876" s="145"/>
      <c r="L876" s="113"/>
    </row>
    <row r="877" spans="2:12" s="116" customFormat="1" ht="15">
      <c r="B877" s="117"/>
      <c r="C877" s="117"/>
      <c r="D877" s="118"/>
      <c r="E877" s="118"/>
      <c r="F877" s="118"/>
      <c r="G877" s="119"/>
      <c r="H877" s="119"/>
      <c r="I877" s="119"/>
      <c r="J877" s="119"/>
      <c r="K877" s="145"/>
      <c r="L877" s="113"/>
    </row>
    <row r="878" spans="2:12" s="116" customFormat="1" ht="15">
      <c r="B878" s="117"/>
      <c r="C878" s="117"/>
      <c r="D878" s="118"/>
      <c r="E878" s="118"/>
      <c r="F878" s="118"/>
      <c r="G878" s="119"/>
      <c r="H878" s="119"/>
      <c r="I878" s="119"/>
      <c r="J878" s="119"/>
      <c r="K878" s="145"/>
      <c r="L878" s="113"/>
    </row>
    <row r="879" spans="2:12" s="116" customFormat="1" ht="15">
      <c r="B879" s="117"/>
      <c r="C879" s="117"/>
      <c r="D879" s="118"/>
      <c r="E879" s="118"/>
      <c r="F879" s="118"/>
      <c r="G879" s="119"/>
      <c r="H879" s="119"/>
      <c r="I879" s="119"/>
      <c r="J879" s="119"/>
      <c r="K879" s="145"/>
      <c r="L879" s="113"/>
    </row>
    <row r="880" spans="2:12" s="116" customFormat="1" ht="15">
      <c r="B880" s="117"/>
      <c r="C880" s="117"/>
      <c r="D880" s="118"/>
      <c r="E880" s="118"/>
      <c r="F880" s="118"/>
      <c r="G880" s="119"/>
      <c r="H880" s="119"/>
      <c r="I880" s="119"/>
      <c r="J880" s="119"/>
      <c r="K880" s="145"/>
      <c r="L880" s="113"/>
    </row>
    <row r="881" spans="2:12" s="116" customFormat="1" ht="15">
      <c r="B881" s="117"/>
      <c r="C881" s="117"/>
      <c r="D881" s="118"/>
      <c r="E881" s="118"/>
      <c r="F881" s="118"/>
      <c r="G881" s="119"/>
      <c r="H881" s="119"/>
      <c r="I881" s="119"/>
      <c r="J881" s="119"/>
      <c r="K881" s="145"/>
      <c r="L881" s="113"/>
    </row>
    <row r="882" spans="2:12" s="116" customFormat="1" ht="15">
      <c r="B882" s="117"/>
      <c r="C882" s="117"/>
      <c r="D882" s="118"/>
      <c r="E882" s="118"/>
      <c r="F882" s="118"/>
      <c r="G882" s="119"/>
      <c r="H882" s="119"/>
      <c r="I882" s="119"/>
      <c r="J882" s="119"/>
      <c r="K882" s="145"/>
      <c r="L882" s="113"/>
    </row>
    <row r="883" spans="2:12" s="116" customFormat="1" ht="15">
      <c r="B883" s="117"/>
      <c r="C883" s="117"/>
      <c r="D883" s="118"/>
      <c r="E883" s="118"/>
      <c r="F883" s="118"/>
      <c r="G883" s="119"/>
      <c r="H883" s="119"/>
      <c r="I883" s="119"/>
      <c r="J883" s="119"/>
      <c r="K883" s="145"/>
      <c r="L883" s="113"/>
    </row>
    <row r="884" spans="2:12" s="116" customFormat="1" ht="15">
      <c r="B884" s="117"/>
      <c r="C884" s="117"/>
      <c r="D884" s="118"/>
      <c r="E884" s="118"/>
      <c r="F884" s="118"/>
      <c r="G884" s="119"/>
      <c r="H884" s="119"/>
      <c r="I884" s="119"/>
      <c r="J884" s="119"/>
      <c r="K884" s="145"/>
      <c r="L884" s="113"/>
    </row>
    <row r="885" spans="2:12" s="116" customFormat="1" ht="15">
      <c r="B885" s="117"/>
      <c r="C885" s="117"/>
      <c r="D885" s="118"/>
      <c r="E885" s="118"/>
      <c r="F885" s="118"/>
      <c r="G885" s="119"/>
      <c r="H885" s="119"/>
      <c r="I885" s="119"/>
      <c r="J885" s="119"/>
      <c r="K885" s="145"/>
      <c r="L885" s="113"/>
    </row>
    <row r="886" spans="2:12" s="116" customFormat="1" ht="15">
      <c r="B886" s="117"/>
      <c r="C886" s="117"/>
      <c r="D886" s="118"/>
      <c r="E886" s="118"/>
      <c r="F886" s="118"/>
      <c r="G886" s="119"/>
      <c r="H886" s="119"/>
      <c r="I886" s="119"/>
      <c r="J886" s="119"/>
      <c r="K886" s="145"/>
      <c r="L886" s="113"/>
    </row>
    <row r="887" spans="2:12" s="116" customFormat="1" ht="15">
      <c r="B887" s="117"/>
      <c r="C887" s="117"/>
      <c r="D887" s="118"/>
      <c r="E887" s="118"/>
      <c r="F887" s="118"/>
      <c r="G887" s="119"/>
      <c r="H887" s="119"/>
      <c r="I887" s="119"/>
      <c r="J887" s="119"/>
      <c r="K887" s="145"/>
      <c r="L887" s="113"/>
    </row>
    <row r="888" spans="2:12" s="116" customFormat="1" ht="15">
      <c r="B888" s="117"/>
      <c r="C888" s="117"/>
      <c r="D888" s="118"/>
      <c r="E888" s="118"/>
      <c r="F888" s="118"/>
      <c r="G888" s="119"/>
      <c r="H888" s="119"/>
      <c r="I888" s="119"/>
      <c r="J888" s="119"/>
      <c r="K888" s="145"/>
      <c r="L888" s="113"/>
    </row>
    <row r="889" spans="2:12" s="116" customFormat="1" ht="15">
      <c r="B889" s="117"/>
      <c r="C889" s="117"/>
      <c r="D889" s="118"/>
      <c r="E889" s="118"/>
      <c r="F889" s="118"/>
      <c r="G889" s="119"/>
      <c r="H889" s="119"/>
      <c r="I889" s="119"/>
      <c r="J889" s="119"/>
      <c r="K889" s="145"/>
      <c r="L889" s="113"/>
    </row>
    <row r="890" spans="2:12" s="116" customFormat="1" ht="15">
      <c r="B890" s="117"/>
      <c r="C890" s="117"/>
      <c r="D890" s="118"/>
      <c r="E890" s="118"/>
      <c r="F890" s="118"/>
      <c r="G890" s="119"/>
      <c r="H890" s="119"/>
      <c r="I890" s="119"/>
      <c r="J890" s="119"/>
      <c r="K890" s="145"/>
      <c r="L890" s="113"/>
    </row>
    <row r="891" spans="2:12" s="116" customFormat="1" ht="15">
      <c r="B891" s="117"/>
      <c r="C891" s="117"/>
      <c r="D891" s="118"/>
      <c r="E891" s="118"/>
      <c r="F891" s="118"/>
      <c r="G891" s="119"/>
      <c r="H891" s="119"/>
      <c r="I891" s="119"/>
      <c r="J891" s="119"/>
      <c r="K891" s="145"/>
      <c r="L891" s="113"/>
    </row>
    <row r="892" spans="2:12" s="116" customFormat="1" ht="15">
      <c r="B892" s="117"/>
      <c r="C892" s="117"/>
      <c r="D892" s="118"/>
      <c r="E892" s="118"/>
      <c r="F892" s="118"/>
      <c r="G892" s="119"/>
      <c r="H892" s="119"/>
      <c r="I892" s="119"/>
      <c r="J892" s="119"/>
      <c r="K892" s="145"/>
      <c r="L892" s="113"/>
    </row>
    <row r="893" spans="2:12" s="116" customFormat="1" ht="15">
      <c r="B893" s="117"/>
      <c r="C893" s="117"/>
      <c r="D893" s="118"/>
      <c r="E893" s="118"/>
      <c r="F893" s="118"/>
      <c r="G893" s="119"/>
      <c r="H893" s="119"/>
      <c r="I893" s="119"/>
      <c r="J893" s="119"/>
      <c r="K893" s="145"/>
      <c r="L893" s="113"/>
    </row>
    <row r="894" spans="2:12" s="116" customFormat="1" ht="15">
      <c r="B894" s="117"/>
      <c r="C894" s="117"/>
      <c r="D894" s="118"/>
      <c r="E894" s="118"/>
      <c r="F894" s="118"/>
      <c r="G894" s="119"/>
      <c r="H894" s="119"/>
      <c r="I894" s="119"/>
      <c r="J894" s="119"/>
      <c r="K894" s="145"/>
      <c r="L894" s="113"/>
    </row>
    <row r="895" spans="2:12" s="116" customFormat="1" ht="15">
      <c r="B895" s="117"/>
      <c r="C895" s="117"/>
      <c r="D895" s="118"/>
      <c r="E895" s="118"/>
      <c r="F895" s="118"/>
      <c r="G895" s="119"/>
      <c r="H895" s="119"/>
      <c r="I895" s="119"/>
      <c r="J895" s="119"/>
      <c r="K895" s="145"/>
      <c r="L895" s="113"/>
    </row>
    <row r="896" spans="2:12" s="116" customFormat="1" ht="15">
      <c r="B896" s="117"/>
      <c r="C896" s="117"/>
      <c r="D896" s="118"/>
      <c r="E896" s="118"/>
      <c r="F896" s="118"/>
      <c r="G896" s="119"/>
      <c r="H896" s="119"/>
      <c r="I896" s="119"/>
      <c r="J896" s="119"/>
      <c r="K896" s="145"/>
      <c r="L896" s="113"/>
    </row>
    <row r="897" spans="2:12" s="116" customFormat="1" ht="15">
      <c r="B897" s="117"/>
      <c r="C897" s="117"/>
      <c r="D897" s="118"/>
      <c r="E897" s="118"/>
      <c r="F897" s="118"/>
      <c r="G897" s="119"/>
      <c r="H897" s="119"/>
      <c r="I897" s="119"/>
      <c r="J897" s="119"/>
      <c r="K897" s="145"/>
      <c r="L897" s="113"/>
    </row>
    <row r="898" spans="2:12" s="116" customFormat="1" ht="15">
      <c r="B898" s="117"/>
      <c r="C898" s="117"/>
      <c r="D898" s="118"/>
      <c r="E898" s="118"/>
      <c r="F898" s="118"/>
      <c r="G898" s="119"/>
      <c r="H898" s="119"/>
      <c r="I898" s="119"/>
      <c r="J898" s="119"/>
      <c r="K898" s="145"/>
      <c r="L898" s="113"/>
    </row>
    <row r="899" spans="2:12" s="116" customFormat="1" ht="15">
      <c r="B899" s="117"/>
      <c r="C899" s="117"/>
      <c r="D899" s="118"/>
      <c r="E899" s="118"/>
      <c r="F899" s="118"/>
      <c r="G899" s="119"/>
      <c r="H899" s="119"/>
      <c r="I899" s="119"/>
      <c r="J899" s="119"/>
      <c r="K899" s="145"/>
      <c r="L899" s="113"/>
    </row>
    <row r="900" spans="2:12" s="116" customFormat="1" ht="15">
      <c r="B900" s="117"/>
      <c r="C900" s="117"/>
      <c r="D900" s="118"/>
      <c r="E900" s="118"/>
      <c r="F900" s="118"/>
      <c r="G900" s="119"/>
      <c r="H900" s="119"/>
      <c r="I900" s="119"/>
      <c r="J900" s="119"/>
      <c r="K900" s="145"/>
      <c r="L900" s="113"/>
    </row>
    <row r="901" spans="2:12" s="116" customFormat="1" ht="15">
      <c r="B901" s="117"/>
      <c r="C901" s="117"/>
      <c r="D901" s="118"/>
      <c r="E901" s="118"/>
      <c r="F901" s="118"/>
      <c r="G901" s="119"/>
      <c r="H901" s="119"/>
      <c r="I901" s="119"/>
      <c r="J901" s="119"/>
      <c r="K901" s="145"/>
      <c r="L901" s="113"/>
    </row>
    <row r="902" spans="2:12" s="116" customFormat="1" ht="15">
      <c r="B902" s="117"/>
      <c r="C902" s="117"/>
      <c r="D902" s="118"/>
      <c r="E902" s="118"/>
      <c r="F902" s="118"/>
      <c r="G902" s="119"/>
      <c r="H902" s="119"/>
      <c r="I902" s="119"/>
      <c r="J902" s="119"/>
      <c r="K902" s="145"/>
      <c r="L902" s="113"/>
    </row>
    <row r="903" spans="2:12" s="116" customFormat="1" ht="15">
      <c r="B903" s="117"/>
      <c r="C903" s="117"/>
      <c r="D903" s="118"/>
      <c r="E903" s="118"/>
      <c r="F903" s="118"/>
      <c r="G903" s="119"/>
      <c r="H903" s="119"/>
      <c r="I903" s="119"/>
      <c r="J903" s="119"/>
      <c r="K903" s="145"/>
      <c r="L903" s="113"/>
    </row>
    <row r="904" spans="2:12" s="116" customFormat="1" ht="15">
      <c r="B904" s="117"/>
      <c r="C904" s="117"/>
      <c r="D904" s="118"/>
      <c r="E904" s="118"/>
      <c r="F904" s="118"/>
      <c r="G904" s="119"/>
      <c r="H904" s="119"/>
      <c r="I904" s="119"/>
      <c r="J904" s="119"/>
      <c r="K904" s="145"/>
      <c r="L904" s="113"/>
    </row>
    <row r="905" spans="2:12" s="116" customFormat="1" ht="15">
      <c r="B905" s="117"/>
      <c r="C905" s="117"/>
      <c r="D905" s="118"/>
      <c r="E905" s="118"/>
      <c r="F905" s="118"/>
      <c r="G905" s="119"/>
      <c r="H905" s="119"/>
      <c r="I905" s="119"/>
      <c r="J905" s="119"/>
      <c r="K905" s="145"/>
      <c r="L905" s="113"/>
    </row>
    <row r="906" spans="2:12" s="116" customFormat="1" ht="15">
      <c r="B906" s="117"/>
      <c r="C906" s="117"/>
      <c r="D906" s="118"/>
      <c r="E906" s="118"/>
      <c r="F906" s="118"/>
      <c r="G906" s="119"/>
      <c r="H906" s="119"/>
      <c r="I906" s="119"/>
      <c r="J906" s="119"/>
      <c r="K906" s="145"/>
      <c r="L906" s="113"/>
    </row>
    <row r="907" spans="2:12" s="116" customFormat="1" ht="15">
      <c r="B907" s="117"/>
      <c r="C907" s="117"/>
      <c r="D907" s="118"/>
      <c r="E907" s="118"/>
      <c r="F907" s="118"/>
      <c r="G907" s="119"/>
      <c r="H907" s="119"/>
      <c r="I907" s="119"/>
      <c r="J907" s="119"/>
      <c r="K907" s="145"/>
      <c r="L907" s="113"/>
    </row>
    <row r="908" spans="2:12" s="116" customFormat="1" ht="15">
      <c r="B908" s="117"/>
      <c r="C908" s="117"/>
      <c r="D908" s="118"/>
      <c r="E908" s="118"/>
      <c r="F908" s="118"/>
      <c r="G908" s="119"/>
      <c r="H908" s="119"/>
      <c r="I908" s="119"/>
      <c r="J908" s="119"/>
      <c r="K908" s="145"/>
      <c r="L908" s="113"/>
    </row>
    <row r="909" spans="2:12" s="116" customFormat="1" ht="15">
      <c r="B909" s="117"/>
      <c r="C909" s="117"/>
      <c r="D909" s="118"/>
      <c r="E909" s="118"/>
      <c r="F909" s="118"/>
      <c r="G909" s="119"/>
      <c r="H909" s="119"/>
      <c r="I909" s="119"/>
      <c r="J909" s="119"/>
      <c r="K909" s="145"/>
      <c r="L909" s="113"/>
    </row>
    <row r="910" spans="2:12" s="116" customFormat="1" ht="15">
      <c r="B910" s="117"/>
      <c r="C910" s="117"/>
      <c r="D910" s="118"/>
      <c r="E910" s="118"/>
      <c r="F910" s="118"/>
      <c r="G910" s="119"/>
      <c r="H910" s="119"/>
      <c r="I910" s="119"/>
      <c r="J910" s="119"/>
      <c r="K910" s="145"/>
      <c r="L910" s="113"/>
    </row>
    <row r="911" spans="2:12" s="116" customFormat="1" ht="15">
      <c r="B911" s="117"/>
      <c r="C911" s="117"/>
      <c r="D911" s="118"/>
      <c r="E911" s="118"/>
      <c r="F911" s="118"/>
      <c r="G911" s="119"/>
      <c r="H911" s="119"/>
      <c r="I911" s="119"/>
      <c r="J911" s="119"/>
      <c r="K911" s="145"/>
      <c r="L911" s="113"/>
    </row>
    <row r="912" spans="2:12" s="116" customFormat="1" ht="15">
      <c r="B912" s="117"/>
      <c r="C912" s="117"/>
      <c r="D912" s="118"/>
      <c r="E912" s="118"/>
      <c r="F912" s="118"/>
      <c r="G912" s="119"/>
      <c r="H912" s="119"/>
      <c r="I912" s="119"/>
      <c r="J912" s="119"/>
      <c r="K912" s="145"/>
      <c r="L912" s="113"/>
    </row>
    <row r="913" spans="2:12" s="116" customFormat="1" ht="15">
      <c r="B913" s="117"/>
      <c r="C913" s="117"/>
      <c r="D913" s="118"/>
      <c r="E913" s="118"/>
      <c r="F913" s="118"/>
      <c r="G913" s="119"/>
      <c r="H913" s="119"/>
      <c r="I913" s="119"/>
      <c r="J913" s="119"/>
      <c r="K913" s="145"/>
      <c r="L913" s="113"/>
    </row>
    <row r="914" spans="2:12" s="116" customFormat="1" ht="15">
      <c r="B914" s="117"/>
      <c r="C914" s="117"/>
      <c r="D914" s="118"/>
      <c r="E914" s="118"/>
      <c r="F914" s="118"/>
      <c r="G914" s="119"/>
      <c r="H914" s="119"/>
      <c r="I914" s="119"/>
      <c r="J914" s="119"/>
      <c r="K914" s="145"/>
      <c r="L914" s="113"/>
    </row>
    <row r="915" spans="2:12" s="116" customFormat="1" ht="15">
      <c r="B915" s="117"/>
      <c r="C915" s="117"/>
      <c r="D915" s="118"/>
      <c r="E915" s="118"/>
      <c r="F915" s="118"/>
      <c r="G915" s="119"/>
      <c r="H915" s="119"/>
      <c r="I915" s="119"/>
      <c r="J915" s="119"/>
      <c r="K915" s="145"/>
      <c r="L915" s="113"/>
    </row>
    <row r="916" spans="2:12" s="116" customFormat="1" ht="15">
      <c r="B916" s="117"/>
      <c r="C916" s="117"/>
      <c r="D916" s="118"/>
      <c r="E916" s="118"/>
      <c r="F916" s="118"/>
      <c r="G916" s="119"/>
      <c r="H916" s="119"/>
      <c r="I916" s="119"/>
      <c r="J916" s="119"/>
      <c r="K916" s="145"/>
      <c r="L916" s="113"/>
    </row>
    <row r="917" spans="2:12" s="116" customFormat="1" ht="15">
      <c r="B917" s="117"/>
      <c r="C917" s="117"/>
      <c r="D917" s="118"/>
      <c r="E917" s="118"/>
      <c r="F917" s="118"/>
      <c r="G917" s="119"/>
      <c r="H917" s="119"/>
      <c r="I917" s="119"/>
      <c r="J917" s="119"/>
      <c r="K917" s="145"/>
      <c r="L917" s="113"/>
    </row>
    <row r="918" spans="2:12" s="116" customFormat="1" ht="15">
      <c r="B918" s="117"/>
      <c r="C918" s="117"/>
      <c r="D918" s="118"/>
      <c r="E918" s="118"/>
      <c r="F918" s="118"/>
      <c r="G918" s="119"/>
      <c r="H918" s="119"/>
      <c r="I918" s="119"/>
      <c r="J918" s="119"/>
      <c r="K918" s="145"/>
      <c r="L918" s="113"/>
    </row>
    <row r="919" spans="2:12" s="116" customFormat="1" ht="15">
      <c r="B919" s="117"/>
      <c r="C919" s="117"/>
      <c r="D919" s="118"/>
      <c r="E919" s="118"/>
      <c r="F919" s="118"/>
      <c r="G919" s="119"/>
      <c r="H919" s="119"/>
      <c r="I919" s="119"/>
      <c r="J919" s="119"/>
      <c r="K919" s="145"/>
      <c r="L919" s="113"/>
    </row>
    <row r="920" spans="2:12" s="116" customFormat="1" ht="15">
      <c r="B920" s="117"/>
      <c r="C920" s="117"/>
      <c r="D920" s="118"/>
      <c r="E920" s="118"/>
      <c r="F920" s="118"/>
      <c r="G920" s="119"/>
      <c r="H920" s="119"/>
      <c r="I920" s="119"/>
      <c r="J920" s="119"/>
      <c r="K920" s="145"/>
      <c r="L920" s="113"/>
    </row>
    <row r="921" spans="2:12" s="116" customFormat="1" ht="15">
      <c r="B921" s="117"/>
      <c r="C921" s="117"/>
      <c r="D921" s="118"/>
      <c r="E921" s="118"/>
      <c r="F921" s="118"/>
      <c r="G921" s="119"/>
      <c r="H921" s="119"/>
      <c r="I921" s="119"/>
      <c r="J921" s="119"/>
      <c r="K921" s="145"/>
      <c r="L921" s="113"/>
    </row>
    <row r="922" spans="2:12" s="116" customFormat="1" ht="15">
      <c r="B922" s="117"/>
      <c r="C922" s="117"/>
      <c r="D922" s="118"/>
      <c r="E922" s="118"/>
      <c r="F922" s="118"/>
      <c r="G922" s="119"/>
      <c r="H922" s="119"/>
      <c r="I922" s="119"/>
      <c r="J922" s="119"/>
      <c r="K922" s="145"/>
      <c r="L922" s="113"/>
    </row>
    <row r="923" spans="2:12" s="116" customFormat="1" ht="15">
      <c r="B923" s="117"/>
      <c r="C923" s="117"/>
      <c r="D923" s="118"/>
      <c r="E923" s="118"/>
      <c r="F923" s="118"/>
      <c r="G923" s="119"/>
      <c r="H923" s="119"/>
      <c r="I923" s="119"/>
      <c r="J923" s="119"/>
      <c r="K923" s="145"/>
      <c r="L923" s="113"/>
    </row>
    <row r="924" spans="2:12" s="116" customFormat="1" ht="15">
      <c r="B924" s="117"/>
      <c r="C924" s="117"/>
      <c r="D924" s="118"/>
      <c r="E924" s="118"/>
      <c r="F924" s="118"/>
      <c r="G924" s="119"/>
      <c r="H924" s="119"/>
      <c r="I924" s="119"/>
      <c r="J924" s="119"/>
      <c r="K924" s="145"/>
      <c r="L924" s="113"/>
    </row>
    <row r="925" spans="2:12" s="116" customFormat="1" ht="15">
      <c r="B925" s="117"/>
      <c r="C925" s="117"/>
      <c r="D925" s="118"/>
      <c r="E925" s="118"/>
      <c r="F925" s="118"/>
      <c r="G925" s="119"/>
      <c r="H925" s="119"/>
      <c r="I925" s="119"/>
      <c r="J925" s="119"/>
      <c r="K925" s="145"/>
      <c r="L925" s="113"/>
    </row>
    <row r="926" spans="2:12" s="116" customFormat="1" ht="15">
      <c r="B926" s="117"/>
      <c r="C926" s="117"/>
      <c r="D926" s="118"/>
      <c r="E926" s="118"/>
      <c r="F926" s="118"/>
      <c r="G926" s="119"/>
      <c r="H926" s="119"/>
      <c r="I926" s="119"/>
      <c r="J926" s="119"/>
      <c r="K926" s="145"/>
      <c r="L926" s="113"/>
    </row>
    <row r="927" spans="2:12" s="116" customFormat="1" ht="15">
      <c r="B927" s="117"/>
      <c r="C927" s="117"/>
      <c r="D927" s="118"/>
      <c r="E927" s="118"/>
      <c r="F927" s="118"/>
      <c r="G927" s="119"/>
      <c r="H927" s="119"/>
      <c r="I927" s="119"/>
      <c r="J927" s="119"/>
      <c r="K927" s="145"/>
      <c r="L927" s="113"/>
    </row>
    <row r="928" spans="2:12" s="116" customFormat="1" ht="15">
      <c r="B928" s="117"/>
      <c r="C928" s="117"/>
      <c r="D928" s="118"/>
      <c r="E928" s="118"/>
      <c r="F928" s="118"/>
      <c r="G928" s="119"/>
      <c r="H928" s="119"/>
      <c r="I928" s="119"/>
      <c r="J928" s="119"/>
      <c r="K928" s="145"/>
      <c r="L928" s="113"/>
    </row>
    <row r="929" spans="2:12" s="116" customFormat="1" ht="15">
      <c r="B929" s="117"/>
      <c r="C929" s="117"/>
      <c r="D929" s="118"/>
      <c r="E929" s="118"/>
      <c r="F929" s="118"/>
      <c r="G929" s="119"/>
      <c r="H929" s="119"/>
      <c r="I929" s="119"/>
      <c r="J929" s="119"/>
      <c r="K929" s="145"/>
      <c r="L929" s="113"/>
    </row>
    <row r="930" spans="2:12" s="116" customFormat="1" ht="15">
      <c r="B930" s="117"/>
      <c r="C930" s="117"/>
      <c r="D930" s="118"/>
      <c r="E930" s="118"/>
      <c r="F930" s="118"/>
      <c r="G930" s="119"/>
      <c r="H930" s="119"/>
      <c r="I930" s="119"/>
      <c r="J930" s="119"/>
      <c r="K930" s="145"/>
      <c r="L930" s="113"/>
    </row>
    <row r="931" spans="2:12" s="116" customFormat="1" ht="15">
      <c r="B931" s="117"/>
      <c r="C931" s="117"/>
      <c r="D931" s="118"/>
      <c r="E931" s="118"/>
      <c r="F931" s="118"/>
      <c r="G931" s="119"/>
      <c r="H931" s="119"/>
      <c r="I931" s="119"/>
      <c r="J931" s="119"/>
      <c r="K931" s="145"/>
      <c r="L931" s="113"/>
    </row>
    <row r="932" spans="2:12" s="116" customFormat="1" ht="15">
      <c r="B932" s="117"/>
      <c r="C932" s="117"/>
      <c r="D932" s="118"/>
      <c r="E932" s="118"/>
      <c r="F932" s="118"/>
      <c r="G932" s="119"/>
      <c r="H932" s="119"/>
      <c r="I932" s="119"/>
      <c r="J932" s="119"/>
      <c r="K932" s="145"/>
      <c r="L932" s="113"/>
    </row>
    <row r="933" spans="2:12" s="116" customFormat="1" ht="15">
      <c r="B933" s="117"/>
      <c r="C933" s="117"/>
      <c r="D933" s="118"/>
      <c r="E933" s="118"/>
      <c r="F933" s="118"/>
      <c r="G933" s="119"/>
      <c r="H933" s="119"/>
      <c r="I933" s="119"/>
      <c r="J933" s="119"/>
      <c r="K933" s="145"/>
      <c r="L933" s="113"/>
    </row>
    <row r="934" spans="2:12" s="116" customFormat="1" ht="15">
      <c r="B934" s="117"/>
      <c r="C934" s="117"/>
      <c r="D934" s="118"/>
      <c r="E934" s="118"/>
      <c r="F934" s="118"/>
      <c r="G934" s="119"/>
      <c r="H934" s="119"/>
      <c r="I934" s="119"/>
      <c r="J934" s="119"/>
      <c r="K934" s="145"/>
      <c r="L934" s="113"/>
    </row>
    <row r="935" spans="2:12" s="116" customFormat="1" ht="15">
      <c r="B935" s="117"/>
      <c r="C935" s="117"/>
      <c r="D935" s="118"/>
      <c r="E935" s="118"/>
      <c r="F935" s="118"/>
      <c r="G935" s="119"/>
      <c r="H935" s="119"/>
      <c r="I935" s="119"/>
      <c r="J935" s="119"/>
      <c r="K935" s="145"/>
      <c r="L935" s="113"/>
    </row>
    <row r="936" spans="2:12" s="116" customFormat="1" ht="15">
      <c r="B936" s="117"/>
      <c r="C936" s="117"/>
      <c r="D936" s="118"/>
      <c r="E936" s="118"/>
      <c r="F936" s="118"/>
      <c r="G936" s="119"/>
      <c r="H936" s="119"/>
      <c r="I936" s="119"/>
      <c r="J936" s="119"/>
      <c r="K936" s="145"/>
      <c r="L936" s="113"/>
    </row>
    <row r="937" spans="2:12" s="116" customFormat="1" ht="15">
      <c r="B937" s="117"/>
      <c r="C937" s="117"/>
      <c r="D937" s="118"/>
      <c r="E937" s="118"/>
      <c r="F937" s="118"/>
      <c r="G937" s="119"/>
      <c r="H937" s="119"/>
      <c r="I937" s="119"/>
      <c r="J937" s="119"/>
      <c r="K937" s="145"/>
      <c r="L937" s="113"/>
    </row>
    <row r="938" spans="2:12" s="116" customFormat="1" ht="15">
      <c r="B938" s="117"/>
      <c r="C938" s="117"/>
      <c r="D938" s="118"/>
      <c r="E938" s="118"/>
      <c r="F938" s="118"/>
      <c r="G938" s="119"/>
      <c r="H938" s="119"/>
      <c r="I938" s="119"/>
      <c r="J938" s="119"/>
      <c r="K938" s="145"/>
      <c r="L938" s="113"/>
    </row>
    <row r="939" spans="2:12" s="116" customFormat="1" ht="15">
      <c r="B939" s="117"/>
      <c r="C939" s="117"/>
      <c r="D939" s="118"/>
      <c r="E939" s="118"/>
      <c r="F939" s="118"/>
      <c r="G939" s="119"/>
      <c r="H939" s="119"/>
      <c r="I939" s="119"/>
      <c r="J939" s="119"/>
      <c r="K939" s="145"/>
      <c r="L939" s="113"/>
    </row>
    <row r="940" spans="2:12" s="116" customFormat="1" ht="15">
      <c r="B940" s="117"/>
      <c r="C940" s="117"/>
      <c r="D940" s="118"/>
      <c r="E940" s="118"/>
      <c r="F940" s="118"/>
      <c r="G940" s="119"/>
      <c r="H940" s="119"/>
      <c r="I940" s="119"/>
      <c r="J940" s="119"/>
      <c r="K940" s="145"/>
      <c r="L940" s="113"/>
    </row>
    <row r="941" spans="2:12" s="116" customFormat="1" ht="15">
      <c r="B941" s="117"/>
      <c r="C941" s="117"/>
      <c r="D941" s="118"/>
      <c r="E941" s="118"/>
      <c r="F941" s="118"/>
      <c r="G941" s="119"/>
      <c r="H941" s="119"/>
      <c r="I941" s="119"/>
      <c r="J941" s="119"/>
      <c r="K941" s="145"/>
      <c r="L941" s="113"/>
    </row>
    <row r="942" spans="2:12" s="116" customFormat="1" ht="15">
      <c r="B942" s="117"/>
      <c r="C942" s="117"/>
      <c r="D942" s="118"/>
      <c r="E942" s="118"/>
      <c r="F942" s="118"/>
      <c r="G942" s="119"/>
      <c r="H942" s="119"/>
      <c r="I942" s="119"/>
      <c r="J942" s="119"/>
      <c r="K942" s="145"/>
      <c r="L942" s="113"/>
    </row>
    <row r="943" spans="2:12" s="116" customFormat="1" ht="15">
      <c r="B943" s="117"/>
      <c r="C943" s="117"/>
      <c r="D943" s="118"/>
      <c r="E943" s="118"/>
      <c r="F943" s="118"/>
      <c r="G943" s="119"/>
      <c r="H943" s="119"/>
      <c r="I943" s="119"/>
      <c r="J943" s="119"/>
      <c r="K943" s="145"/>
      <c r="L943" s="113"/>
    </row>
    <row r="944" spans="2:12" s="116" customFormat="1" ht="15">
      <c r="B944" s="117"/>
      <c r="C944" s="117"/>
      <c r="D944" s="118"/>
      <c r="E944" s="118"/>
      <c r="F944" s="118"/>
      <c r="G944" s="119"/>
      <c r="H944" s="119"/>
      <c r="I944" s="119"/>
      <c r="J944" s="119"/>
      <c r="K944" s="145"/>
      <c r="L944" s="113"/>
    </row>
    <row r="945" spans="2:12" s="116" customFormat="1" ht="15">
      <c r="B945" s="117"/>
      <c r="C945" s="117"/>
      <c r="D945" s="118"/>
      <c r="E945" s="118"/>
      <c r="F945" s="118"/>
      <c r="G945" s="119"/>
      <c r="H945" s="119"/>
      <c r="I945" s="119"/>
      <c r="J945" s="119"/>
      <c r="K945" s="145"/>
      <c r="L945" s="113"/>
    </row>
    <row r="946" spans="2:12" s="116" customFormat="1" ht="15">
      <c r="B946" s="117"/>
      <c r="C946" s="117"/>
      <c r="D946" s="118"/>
      <c r="E946" s="118"/>
      <c r="F946" s="118"/>
      <c r="G946" s="119"/>
      <c r="H946" s="119"/>
      <c r="I946" s="119"/>
      <c r="J946" s="119"/>
      <c r="K946" s="145"/>
      <c r="L946" s="113"/>
    </row>
    <row r="947" spans="2:12" s="116" customFormat="1" ht="15">
      <c r="B947" s="117"/>
      <c r="C947" s="117"/>
      <c r="D947" s="118"/>
      <c r="E947" s="118"/>
      <c r="F947" s="118"/>
      <c r="G947" s="119"/>
      <c r="H947" s="119"/>
      <c r="I947" s="119"/>
      <c r="J947" s="119"/>
      <c r="K947" s="145"/>
      <c r="L947" s="113"/>
    </row>
    <row r="948" spans="2:12" s="116" customFormat="1" ht="15">
      <c r="B948" s="117"/>
      <c r="C948" s="117"/>
      <c r="D948" s="118"/>
      <c r="E948" s="118"/>
      <c r="F948" s="118"/>
      <c r="G948" s="119"/>
      <c r="H948" s="119"/>
      <c r="I948" s="119"/>
      <c r="J948" s="119"/>
      <c r="K948" s="145"/>
      <c r="L948" s="113"/>
    </row>
    <row r="949" spans="2:12" s="116" customFormat="1" ht="15">
      <c r="B949" s="117"/>
      <c r="C949" s="117"/>
      <c r="D949" s="118"/>
      <c r="E949" s="118"/>
      <c r="F949" s="118"/>
      <c r="G949" s="119"/>
      <c r="H949" s="119"/>
      <c r="I949" s="119"/>
      <c r="J949" s="119"/>
      <c r="K949" s="145"/>
      <c r="L949" s="113"/>
    </row>
    <row r="950" spans="2:12" s="116" customFormat="1" ht="15">
      <c r="B950" s="117"/>
      <c r="C950" s="117"/>
      <c r="D950" s="118"/>
      <c r="E950" s="118"/>
      <c r="F950" s="118"/>
      <c r="G950" s="119"/>
      <c r="H950" s="119"/>
      <c r="I950" s="119"/>
      <c r="J950" s="119"/>
      <c r="K950" s="145"/>
      <c r="L950" s="113"/>
    </row>
    <row r="951" spans="2:12" s="116" customFormat="1" ht="15">
      <c r="B951" s="117"/>
      <c r="C951" s="117"/>
      <c r="D951" s="118"/>
      <c r="E951" s="118"/>
      <c r="F951" s="118"/>
      <c r="G951" s="119"/>
      <c r="H951" s="119"/>
      <c r="I951" s="119"/>
      <c r="J951" s="119"/>
      <c r="K951" s="145"/>
      <c r="L951" s="113"/>
    </row>
    <row r="952" spans="2:12" s="116" customFormat="1" ht="15">
      <c r="B952" s="117"/>
      <c r="C952" s="117"/>
      <c r="D952" s="118"/>
      <c r="E952" s="118"/>
      <c r="F952" s="118"/>
      <c r="G952" s="119"/>
      <c r="H952" s="119"/>
      <c r="I952" s="119"/>
      <c r="J952" s="119"/>
      <c r="K952" s="145"/>
      <c r="L952" s="113"/>
    </row>
    <row r="953" spans="2:12" s="116" customFormat="1" ht="15">
      <c r="B953" s="117"/>
      <c r="C953" s="117"/>
      <c r="D953" s="118"/>
      <c r="E953" s="118"/>
      <c r="F953" s="118"/>
      <c r="G953" s="119"/>
      <c r="H953" s="119"/>
      <c r="I953" s="119"/>
      <c r="J953" s="119"/>
      <c r="K953" s="145"/>
      <c r="L953" s="113"/>
    </row>
    <row r="954" spans="2:12" s="116" customFormat="1" ht="15">
      <c r="B954" s="117"/>
      <c r="C954" s="117"/>
      <c r="D954" s="118"/>
      <c r="E954" s="118"/>
      <c r="F954" s="118"/>
      <c r="G954" s="119"/>
      <c r="H954" s="119"/>
      <c r="I954" s="119"/>
      <c r="J954" s="119"/>
      <c r="K954" s="145"/>
      <c r="L954" s="113"/>
    </row>
    <row r="955" spans="2:12" s="116" customFormat="1" ht="15">
      <c r="B955" s="117"/>
      <c r="C955" s="117"/>
      <c r="D955" s="118"/>
      <c r="E955" s="118"/>
      <c r="F955" s="118"/>
      <c r="G955" s="119"/>
      <c r="H955" s="119"/>
      <c r="I955" s="119"/>
      <c r="J955" s="119"/>
      <c r="K955" s="145"/>
      <c r="L955" s="113"/>
    </row>
    <row r="956" spans="2:12" s="116" customFormat="1" ht="15">
      <c r="B956" s="117"/>
      <c r="C956" s="117"/>
      <c r="D956" s="118"/>
      <c r="E956" s="118"/>
      <c r="F956" s="118"/>
      <c r="G956" s="119"/>
      <c r="H956" s="119"/>
      <c r="I956" s="119"/>
      <c r="J956" s="119"/>
      <c r="K956" s="145"/>
      <c r="L956" s="113"/>
    </row>
    <row r="957" spans="2:12" s="116" customFormat="1" ht="15">
      <c r="B957" s="117"/>
      <c r="C957" s="117"/>
      <c r="D957" s="118"/>
      <c r="E957" s="118"/>
      <c r="F957" s="118"/>
      <c r="G957" s="119"/>
      <c r="H957" s="119"/>
      <c r="I957" s="119"/>
      <c r="J957" s="119"/>
      <c r="K957" s="145"/>
      <c r="L957" s="113"/>
    </row>
    <row r="958" spans="2:12" s="116" customFormat="1" ht="15">
      <c r="B958" s="117"/>
      <c r="C958" s="117"/>
      <c r="D958" s="118"/>
      <c r="E958" s="118"/>
      <c r="F958" s="118"/>
      <c r="G958" s="119"/>
      <c r="H958" s="119"/>
      <c r="I958" s="119"/>
      <c r="J958" s="119"/>
      <c r="K958" s="145"/>
      <c r="L958" s="113"/>
    </row>
    <row r="959" spans="2:12" s="116" customFormat="1" ht="15">
      <c r="B959" s="117"/>
      <c r="C959" s="117"/>
      <c r="D959" s="118"/>
      <c r="E959" s="118"/>
      <c r="F959" s="118"/>
      <c r="G959" s="119"/>
      <c r="H959" s="119"/>
      <c r="I959" s="119"/>
      <c r="J959" s="119"/>
      <c r="K959" s="145"/>
      <c r="L959" s="113"/>
    </row>
    <row r="960" spans="2:12" s="116" customFormat="1" ht="15">
      <c r="B960" s="117"/>
      <c r="C960" s="117"/>
      <c r="D960" s="118"/>
      <c r="E960" s="118"/>
      <c r="F960" s="118"/>
      <c r="G960" s="119"/>
      <c r="H960" s="119"/>
      <c r="I960" s="119"/>
      <c r="J960" s="119"/>
      <c r="K960" s="145"/>
      <c r="L960" s="113"/>
    </row>
    <row r="961" spans="2:12" s="116" customFormat="1" ht="15">
      <c r="B961" s="117"/>
      <c r="C961" s="117"/>
      <c r="D961" s="118"/>
      <c r="E961" s="118"/>
      <c r="F961" s="118"/>
      <c r="G961" s="119"/>
      <c r="H961" s="119"/>
      <c r="I961" s="119"/>
      <c r="J961" s="119"/>
      <c r="K961" s="145"/>
      <c r="L961" s="113"/>
    </row>
    <row r="962" spans="2:12" s="116" customFormat="1" ht="15">
      <c r="B962" s="117"/>
      <c r="C962" s="117"/>
      <c r="D962" s="118"/>
      <c r="E962" s="118"/>
      <c r="F962" s="118"/>
      <c r="G962" s="119"/>
      <c r="H962" s="119"/>
      <c r="I962" s="119"/>
      <c r="J962" s="119"/>
      <c r="K962" s="145"/>
      <c r="L962" s="113"/>
    </row>
    <row r="963" spans="2:12" s="116" customFormat="1" ht="15">
      <c r="B963" s="117"/>
      <c r="C963" s="117"/>
      <c r="D963" s="118"/>
      <c r="E963" s="118"/>
      <c r="F963" s="118"/>
      <c r="G963" s="119"/>
      <c r="H963" s="119"/>
      <c r="I963" s="119"/>
      <c r="J963" s="119"/>
      <c r="K963" s="145"/>
      <c r="L963" s="113"/>
    </row>
    <row r="964" spans="2:12" s="116" customFormat="1" ht="15">
      <c r="B964" s="117"/>
      <c r="C964" s="117"/>
      <c r="D964" s="118"/>
      <c r="E964" s="118"/>
      <c r="F964" s="118"/>
      <c r="G964" s="119"/>
      <c r="H964" s="119"/>
      <c r="I964" s="119"/>
      <c r="J964" s="119"/>
      <c r="K964" s="145"/>
      <c r="L964" s="113"/>
    </row>
    <row r="965" spans="2:12" s="116" customFormat="1" ht="15">
      <c r="B965" s="117"/>
      <c r="C965" s="117"/>
      <c r="D965" s="118"/>
      <c r="E965" s="118"/>
      <c r="F965" s="118"/>
      <c r="G965" s="119"/>
      <c r="H965" s="119"/>
      <c r="I965" s="119"/>
      <c r="J965" s="119"/>
      <c r="K965" s="145"/>
      <c r="L965" s="113"/>
    </row>
    <row r="966" spans="2:12" s="116" customFormat="1" ht="15">
      <c r="B966" s="117"/>
      <c r="C966" s="117"/>
      <c r="D966" s="118"/>
      <c r="E966" s="118"/>
      <c r="F966" s="118"/>
      <c r="G966" s="119"/>
      <c r="H966" s="119"/>
      <c r="I966" s="119"/>
      <c r="J966" s="119"/>
      <c r="K966" s="145"/>
      <c r="L966" s="113"/>
    </row>
    <row r="967" spans="2:12" s="116" customFormat="1" ht="15">
      <c r="B967" s="117"/>
      <c r="C967" s="117"/>
      <c r="D967" s="118"/>
      <c r="E967" s="118"/>
      <c r="F967" s="118"/>
      <c r="G967" s="119"/>
      <c r="H967" s="119"/>
      <c r="I967" s="119"/>
      <c r="J967" s="119"/>
      <c r="K967" s="145"/>
      <c r="L967" s="113"/>
    </row>
    <row r="968" spans="2:12" s="116" customFormat="1" ht="15">
      <c r="B968" s="117"/>
      <c r="C968" s="117"/>
      <c r="D968" s="118"/>
      <c r="E968" s="118"/>
      <c r="F968" s="118"/>
      <c r="G968" s="119"/>
      <c r="H968" s="119"/>
      <c r="I968" s="119"/>
      <c r="J968" s="119"/>
      <c r="K968" s="145"/>
      <c r="L968" s="113"/>
    </row>
    <row r="969" spans="2:12" s="116" customFormat="1" ht="15">
      <c r="B969" s="117"/>
      <c r="C969" s="117"/>
      <c r="D969" s="118"/>
      <c r="E969" s="118"/>
      <c r="F969" s="118"/>
      <c r="G969" s="119"/>
      <c r="H969" s="119"/>
      <c r="I969" s="119"/>
      <c r="J969" s="119"/>
      <c r="K969" s="145"/>
      <c r="L969" s="113"/>
    </row>
    <row r="970" spans="2:12" s="116" customFormat="1" ht="15">
      <c r="B970" s="117"/>
      <c r="C970" s="117"/>
      <c r="D970" s="118"/>
      <c r="E970" s="118"/>
      <c r="F970" s="118"/>
      <c r="G970" s="119"/>
      <c r="H970" s="119"/>
      <c r="I970" s="119"/>
      <c r="J970" s="119"/>
      <c r="K970" s="145"/>
      <c r="L970" s="113"/>
    </row>
    <row r="971" spans="2:12" s="116" customFormat="1" ht="15">
      <c r="B971" s="117"/>
      <c r="C971" s="117"/>
      <c r="D971" s="118"/>
      <c r="E971" s="118"/>
      <c r="F971" s="118"/>
      <c r="G971" s="119"/>
      <c r="H971" s="119"/>
      <c r="I971" s="119"/>
      <c r="J971" s="119"/>
      <c r="K971" s="145"/>
      <c r="L971" s="113"/>
    </row>
    <row r="972" spans="2:12" s="116" customFormat="1" ht="15">
      <c r="B972" s="117"/>
      <c r="C972" s="117"/>
      <c r="D972" s="118"/>
      <c r="E972" s="118"/>
      <c r="F972" s="118"/>
      <c r="G972" s="119"/>
      <c r="H972" s="119"/>
      <c r="I972" s="119"/>
      <c r="J972" s="119"/>
      <c r="K972" s="145"/>
      <c r="L972" s="113"/>
    </row>
    <row r="973" spans="2:12" s="116" customFormat="1" ht="15">
      <c r="B973" s="117"/>
      <c r="C973" s="117"/>
      <c r="D973" s="118"/>
      <c r="E973" s="118"/>
      <c r="F973" s="118"/>
      <c r="G973" s="119"/>
      <c r="H973" s="119"/>
      <c r="I973" s="119"/>
      <c r="J973" s="119"/>
      <c r="K973" s="145"/>
      <c r="L973" s="113"/>
    </row>
    <row r="974" spans="2:12" s="116" customFormat="1" ht="15">
      <c r="B974" s="117"/>
      <c r="C974" s="117"/>
      <c r="D974" s="118"/>
      <c r="E974" s="118"/>
      <c r="F974" s="118"/>
      <c r="G974" s="119"/>
      <c r="H974" s="119"/>
      <c r="I974" s="119"/>
      <c r="J974" s="119"/>
      <c r="K974" s="145"/>
      <c r="L974" s="113"/>
    </row>
    <row r="975" spans="2:12" s="116" customFormat="1" ht="15">
      <c r="B975" s="117"/>
      <c r="C975" s="117"/>
      <c r="D975" s="118"/>
      <c r="E975" s="118"/>
      <c r="F975" s="118"/>
      <c r="G975" s="119"/>
      <c r="H975" s="119"/>
      <c r="I975" s="119"/>
      <c r="J975" s="119"/>
      <c r="K975" s="145"/>
      <c r="L975" s="113"/>
    </row>
    <row r="976" spans="2:12" s="116" customFormat="1" ht="15">
      <c r="B976" s="117"/>
      <c r="C976" s="117"/>
      <c r="D976" s="118"/>
      <c r="E976" s="118"/>
      <c r="F976" s="118"/>
      <c r="G976" s="119"/>
      <c r="H976" s="119"/>
      <c r="I976" s="119"/>
      <c r="J976" s="119"/>
      <c r="K976" s="145"/>
      <c r="L976" s="113"/>
    </row>
    <row r="977" spans="2:12" s="116" customFormat="1" ht="15">
      <c r="B977" s="117"/>
      <c r="C977" s="117"/>
      <c r="D977" s="118"/>
      <c r="E977" s="118"/>
      <c r="F977" s="118"/>
      <c r="G977" s="119"/>
      <c r="H977" s="119"/>
      <c r="I977" s="119"/>
      <c r="J977" s="119"/>
      <c r="K977" s="145"/>
      <c r="L977" s="113"/>
    </row>
    <row r="978" spans="2:12" s="116" customFormat="1" ht="15">
      <c r="B978" s="117"/>
      <c r="C978" s="117"/>
      <c r="D978" s="118"/>
      <c r="E978" s="118"/>
      <c r="F978" s="118"/>
      <c r="G978" s="119"/>
      <c r="H978" s="119"/>
      <c r="I978" s="119"/>
      <c r="J978" s="119"/>
      <c r="K978" s="145"/>
      <c r="L978" s="113"/>
    </row>
    <row r="979" spans="2:12" s="116" customFormat="1" ht="15">
      <c r="B979" s="117"/>
      <c r="C979" s="117"/>
      <c r="D979" s="118"/>
      <c r="E979" s="118"/>
      <c r="F979" s="118"/>
      <c r="G979" s="119"/>
      <c r="H979" s="119"/>
      <c r="I979" s="119"/>
      <c r="J979" s="119"/>
      <c r="K979" s="145"/>
      <c r="L979" s="113"/>
    </row>
    <row r="980" spans="2:12" s="116" customFormat="1" ht="15">
      <c r="B980" s="117"/>
      <c r="C980" s="117"/>
      <c r="D980" s="118"/>
      <c r="E980" s="118"/>
      <c r="F980" s="118"/>
      <c r="G980" s="119"/>
      <c r="H980" s="119"/>
      <c r="I980" s="119"/>
      <c r="J980" s="119"/>
      <c r="K980" s="145"/>
      <c r="L980" s="113"/>
    </row>
    <row r="981" spans="2:12" s="116" customFormat="1" ht="15">
      <c r="B981" s="117"/>
      <c r="C981" s="117"/>
      <c r="D981" s="118"/>
      <c r="E981" s="118"/>
      <c r="F981" s="118"/>
      <c r="G981" s="119"/>
      <c r="H981" s="119"/>
      <c r="I981" s="119"/>
      <c r="J981" s="119"/>
      <c r="K981" s="145"/>
      <c r="L981" s="113"/>
    </row>
    <row r="982" spans="2:12" s="116" customFormat="1" ht="15">
      <c r="B982" s="117"/>
      <c r="C982" s="117"/>
      <c r="D982" s="118"/>
      <c r="E982" s="118"/>
      <c r="F982" s="118"/>
      <c r="G982" s="119"/>
      <c r="H982" s="119"/>
      <c r="I982" s="119"/>
      <c r="J982" s="119"/>
      <c r="K982" s="145"/>
      <c r="L982" s="113"/>
    </row>
    <row r="983" spans="2:12" s="116" customFormat="1" ht="15">
      <c r="B983" s="117"/>
      <c r="C983" s="117"/>
      <c r="D983" s="118"/>
      <c r="E983" s="118"/>
      <c r="F983" s="118"/>
      <c r="G983" s="119"/>
      <c r="H983" s="119"/>
      <c r="I983" s="119"/>
      <c r="J983" s="119"/>
      <c r="K983" s="145"/>
      <c r="L983" s="113"/>
    </row>
    <row r="984" spans="2:12" s="116" customFormat="1" ht="15">
      <c r="B984" s="117"/>
      <c r="C984" s="117"/>
      <c r="D984" s="118"/>
      <c r="E984" s="118"/>
      <c r="F984" s="118"/>
      <c r="G984" s="119"/>
      <c r="H984" s="119"/>
      <c r="I984" s="119"/>
      <c r="J984" s="119"/>
      <c r="K984" s="145"/>
      <c r="L984" s="113"/>
    </row>
    <row r="985" spans="2:12" s="116" customFormat="1" ht="15">
      <c r="B985" s="117"/>
      <c r="C985" s="117"/>
      <c r="D985" s="118"/>
      <c r="E985" s="118"/>
      <c r="F985" s="118"/>
      <c r="G985" s="119"/>
      <c r="H985" s="119"/>
      <c r="I985" s="119"/>
      <c r="J985" s="119"/>
      <c r="K985" s="145"/>
      <c r="L985" s="113"/>
    </row>
    <row r="986" spans="2:12" s="116" customFormat="1" ht="15">
      <c r="B986" s="117"/>
      <c r="C986" s="117"/>
      <c r="D986" s="118"/>
      <c r="E986" s="118"/>
      <c r="F986" s="118"/>
      <c r="G986" s="119"/>
      <c r="H986" s="119"/>
      <c r="I986" s="119"/>
      <c r="J986" s="119"/>
      <c r="K986" s="145"/>
      <c r="L986" s="113"/>
    </row>
    <row r="987" spans="2:12" s="116" customFormat="1" ht="15">
      <c r="B987" s="117"/>
      <c r="C987" s="117"/>
      <c r="D987" s="118"/>
      <c r="E987" s="118"/>
      <c r="F987" s="118"/>
      <c r="G987" s="119"/>
      <c r="H987" s="119"/>
      <c r="I987" s="119"/>
      <c r="J987" s="119"/>
      <c r="K987" s="145"/>
      <c r="L987" s="113"/>
    </row>
    <row r="988" spans="2:12" s="116" customFormat="1" ht="15">
      <c r="B988" s="117"/>
      <c r="C988" s="117"/>
      <c r="D988" s="118"/>
      <c r="E988" s="118"/>
      <c r="F988" s="118"/>
      <c r="G988" s="119"/>
      <c r="H988" s="119"/>
      <c r="I988" s="119"/>
      <c r="J988" s="119"/>
      <c r="K988" s="145"/>
      <c r="L988" s="113"/>
    </row>
    <row r="989" spans="2:12" s="116" customFormat="1" ht="15">
      <c r="B989" s="117"/>
      <c r="C989" s="117"/>
      <c r="D989" s="118"/>
      <c r="E989" s="118"/>
      <c r="F989" s="118"/>
      <c r="G989" s="119"/>
      <c r="H989" s="119"/>
      <c r="I989" s="119"/>
      <c r="J989" s="119"/>
      <c r="K989" s="145"/>
      <c r="L989" s="113"/>
    </row>
    <row r="990" spans="2:12" s="116" customFormat="1" ht="15">
      <c r="B990" s="117"/>
      <c r="C990" s="117"/>
      <c r="D990" s="118"/>
      <c r="E990" s="118"/>
      <c r="F990" s="118"/>
      <c r="G990" s="119"/>
      <c r="H990" s="119"/>
      <c r="I990" s="119"/>
      <c r="J990" s="119"/>
      <c r="K990" s="145"/>
      <c r="L990" s="113"/>
    </row>
    <row r="991" spans="2:12" s="116" customFormat="1" ht="15">
      <c r="B991" s="117"/>
      <c r="C991" s="117"/>
      <c r="D991" s="118"/>
      <c r="E991" s="118"/>
      <c r="F991" s="118"/>
      <c r="G991" s="119"/>
      <c r="H991" s="119"/>
      <c r="I991" s="119"/>
      <c r="J991" s="119"/>
      <c r="K991" s="145"/>
      <c r="L991" s="113"/>
    </row>
    <row r="992" spans="2:12" s="116" customFormat="1" ht="15">
      <c r="B992" s="117"/>
      <c r="C992" s="117"/>
      <c r="D992" s="118"/>
      <c r="E992" s="118"/>
      <c r="F992" s="118"/>
      <c r="G992" s="119"/>
      <c r="H992" s="119"/>
      <c r="I992" s="119"/>
      <c r="J992" s="119"/>
      <c r="K992" s="145"/>
      <c r="L992" s="113"/>
    </row>
    <row r="993" spans="2:12" s="116" customFormat="1" ht="15">
      <c r="B993" s="117"/>
      <c r="C993" s="117"/>
      <c r="D993" s="118"/>
      <c r="E993" s="118"/>
      <c r="F993" s="118"/>
      <c r="G993" s="119"/>
      <c r="H993" s="119"/>
      <c r="I993" s="119"/>
      <c r="J993" s="119"/>
      <c r="K993" s="145"/>
      <c r="L993" s="113"/>
    </row>
    <row r="994" spans="2:12" s="116" customFormat="1" ht="15">
      <c r="B994" s="117"/>
      <c r="C994" s="117"/>
      <c r="D994" s="118"/>
      <c r="E994" s="118"/>
      <c r="F994" s="118"/>
      <c r="G994" s="119"/>
      <c r="H994" s="119"/>
      <c r="I994" s="119"/>
      <c r="J994" s="119"/>
      <c r="K994" s="145"/>
      <c r="L994" s="113"/>
    </row>
    <row r="995" spans="2:12" s="116" customFormat="1" ht="15">
      <c r="B995" s="117"/>
      <c r="C995" s="117"/>
      <c r="D995" s="118"/>
      <c r="E995" s="118"/>
      <c r="F995" s="118"/>
      <c r="G995" s="119"/>
      <c r="H995" s="119"/>
      <c r="I995" s="119"/>
      <c r="J995" s="119"/>
      <c r="K995" s="145"/>
      <c r="L995" s="113"/>
    </row>
    <row r="996" spans="2:12" s="116" customFormat="1" ht="15">
      <c r="B996" s="117"/>
      <c r="C996" s="117"/>
      <c r="D996" s="118"/>
      <c r="E996" s="118"/>
      <c r="F996" s="118"/>
      <c r="G996" s="119"/>
      <c r="H996" s="119"/>
      <c r="I996" s="119"/>
      <c r="J996" s="119"/>
      <c r="K996" s="145"/>
      <c r="L996" s="113"/>
    </row>
    <row r="997" spans="2:12" s="116" customFormat="1" ht="15">
      <c r="B997" s="117"/>
      <c r="C997" s="117"/>
      <c r="D997" s="118"/>
      <c r="E997" s="118"/>
      <c r="F997" s="118"/>
      <c r="G997" s="119"/>
      <c r="H997" s="119"/>
      <c r="I997" s="119"/>
      <c r="J997" s="119"/>
      <c r="K997" s="145"/>
      <c r="L997" s="113"/>
    </row>
    <row r="998" spans="2:12" s="116" customFormat="1" ht="15">
      <c r="B998" s="117"/>
      <c r="C998" s="117"/>
      <c r="D998" s="118"/>
      <c r="E998" s="118"/>
      <c r="F998" s="118"/>
      <c r="G998" s="119"/>
      <c r="H998" s="119"/>
      <c r="I998" s="119"/>
      <c r="J998" s="119"/>
      <c r="K998" s="145"/>
      <c r="L998" s="113"/>
    </row>
    <row r="999" spans="2:12" s="116" customFormat="1" ht="15">
      <c r="B999" s="117"/>
      <c r="C999" s="117"/>
      <c r="D999" s="118"/>
      <c r="E999" s="118"/>
      <c r="F999" s="118"/>
      <c r="G999" s="119"/>
      <c r="H999" s="119"/>
      <c r="I999" s="119"/>
      <c r="J999" s="119"/>
      <c r="K999" s="145"/>
      <c r="L999" s="113"/>
    </row>
    <row r="1000" spans="2:12" s="116" customFormat="1" ht="15">
      <c r="B1000" s="117"/>
      <c r="C1000" s="117"/>
      <c r="D1000" s="118"/>
      <c r="E1000" s="118"/>
      <c r="F1000" s="118"/>
      <c r="G1000" s="119"/>
      <c r="H1000" s="119"/>
      <c r="I1000" s="119"/>
      <c r="J1000" s="119"/>
      <c r="K1000" s="145"/>
      <c r="L1000" s="113"/>
    </row>
    <row r="1001" spans="2:12" s="116" customFormat="1" ht="15">
      <c r="B1001" s="117"/>
      <c r="C1001" s="117"/>
      <c r="D1001" s="118"/>
      <c r="E1001" s="118"/>
      <c r="F1001" s="118"/>
      <c r="G1001" s="119"/>
      <c r="H1001" s="119"/>
      <c r="I1001" s="119"/>
      <c r="J1001" s="119"/>
      <c r="K1001" s="145"/>
      <c r="L1001" s="113"/>
    </row>
    <row r="1002" spans="2:12" s="116" customFormat="1" ht="15">
      <c r="B1002" s="117"/>
      <c r="C1002" s="117"/>
      <c r="D1002" s="118"/>
      <c r="E1002" s="118"/>
      <c r="F1002" s="118"/>
      <c r="G1002" s="119"/>
      <c r="H1002" s="119"/>
      <c r="I1002" s="119"/>
      <c r="J1002" s="119"/>
      <c r="K1002" s="145"/>
      <c r="L1002" s="113"/>
    </row>
    <row r="1003" spans="2:12" s="116" customFormat="1" ht="15">
      <c r="B1003" s="117"/>
      <c r="C1003" s="117"/>
      <c r="D1003" s="118"/>
      <c r="E1003" s="118"/>
      <c r="F1003" s="118"/>
      <c r="G1003" s="119"/>
      <c r="H1003" s="119"/>
      <c r="I1003" s="119"/>
      <c r="J1003" s="119"/>
      <c r="K1003" s="145"/>
      <c r="L1003" s="113"/>
    </row>
    <row r="1015" spans="2:11" ht="15">
      <c r="B1015" s="120"/>
      <c r="C1015" s="120"/>
      <c r="G1015" s="120"/>
      <c r="H1015" s="120"/>
      <c r="I1015" s="122"/>
      <c r="J1015" s="122"/>
      <c r="K1015" s="146"/>
    </row>
    <row r="1016" spans="2:11" ht="15">
      <c r="B1016" s="120"/>
      <c r="C1016" s="120"/>
      <c r="G1016" s="120"/>
      <c r="H1016" s="120"/>
      <c r="I1016" s="122"/>
      <c r="J1016" s="122"/>
      <c r="K1016" s="146"/>
    </row>
    <row r="1017" spans="2:11" ht="15">
      <c r="B1017" s="120"/>
      <c r="C1017" s="120"/>
      <c r="G1017" s="120"/>
      <c r="H1017" s="120"/>
      <c r="I1017" s="122"/>
      <c r="J1017" s="122"/>
      <c r="K1017" s="146"/>
    </row>
    <row r="1018" spans="2:11" ht="15">
      <c r="B1018" s="120"/>
      <c r="C1018" s="120"/>
      <c r="G1018" s="120"/>
      <c r="H1018" s="120"/>
      <c r="I1018" s="122"/>
      <c r="J1018" s="122"/>
      <c r="K1018" s="146"/>
    </row>
    <row r="1019" spans="2:11" ht="15">
      <c r="B1019" s="120"/>
      <c r="C1019" s="120"/>
      <c r="G1019" s="120"/>
      <c r="H1019" s="120"/>
      <c r="I1019" s="122"/>
      <c r="J1019" s="122"/>
      <c r="K1019" s="146"/>
    </row>
    <row r="1020" spans="2:11" ht="15">
      <c r="B1020" s="120"/>
      <c r="C1020" s="120"/>
      <c r="G1020" s="120"/>
      <c r="H1020" s="120"/>
      <c r="I1020" s="122"/>
      <c r="J1020" s="122"/>
      <c r="K1020" s="146"/>
    </row>
    <row r="1021" spans="2:11" ht="15">
      <c r="B1021" s="120"/>
      <c r="C1021" s="120"/>
      <c r="G1021" s="120"/>
      <c r="H1021" s="120"/>
      <c r="I1021" s="122"/>
      <c r="J1021" s="122"/>
      <c r="K1021" s="146"/>
    </row>
    <row r="1022" spans="2:11" ht="15">
      <c r="B1022" s="120"/>
      <c r="C1022" s="120"/>
      <c r="G1022" s="120"/>
      <c r="H1022" s="120"/>
      <c r="I1022" s="122"/>
      <c r="J1022" s="122"/>
      <c r="K1022" s="146"/>
    </row>
    <row r="1023" spans="2:11" ht="15">
      <c r="B1023" s="120"/>
      <c r="C1023" s="120"/>
      <c r="G1023" s="120"/>
      <c r="H1023" s="120"/>
      <c r="I1023" s="122"/>
      <c r="J1023" s="122"/>
      <c r="K1023" s="146"/>
    </row>
    <row r="1024" spans="2:11" ht="15">
      <c r="B1024" s="120"/>
      <c r="C1024" s="120"/>
      <c r="G1024" s="120"/>
      <c r="H1024" s="120"/>
      <c r="I1024" s="122"/>
      <c r="J1024" s="122"/>
      <c r="K1024" s="146"/>
    </row>
    <row r="1025" spans="2:11" ht="15">
      <c r="B1025" s="120"/>
      <c r="C1025" s="120"/>
      <c r="G1025" s="120"/>
      <c r="H1025" s="120"/>
      <c r="I1025" s="122"/>
      <c r="J1025" s="122"/>
      <c r="K1025" s="146"/>
    </row>
    <row r="1026" spans="2:11" ht="15">
      <c r="B1026" s="120"/>
      <c r="C1026" s="120"/>
      <c r="G1026" s="120"/>
      <c r="H1026" s="120"/>
      <c r="I1026" s="122"/>
      <c r="J1026" s="122"/>
      <c r="K1026" s="146"/>
    </row>
    <row r="1027" spans="2:11" ht="15">
      <c r="B1027" s="120"/>
      <c r="C1027" s="120"/>
      <c r="G1027" s="120"/>
      <c r="H1027" s="120"/>
      <c r="I1027" s="122"/>
      <c r="J1027" s="122"/>
      <c r="K1027" s="146"/>
    </row>
    <row r="1028" spans="2:11" ht="15">
      <c r="B1028" s="120"/>
      <c r="C1028" s="120"/>
      <c r="G1028" s="120"/>
      <c r="H1028" s="120"/>
      <c r="I1028" s="122"/>
      <c r="J1028" s="122"/>
      <c r="K1028" s="146"/>
    </row>
    <row r="1029" spans="2:11" ht="15">
      <c r="B1029" s="120"/>
      <c r="C1029" s="120"/>
      <c r="G1029" s="120"/>
      <c r="H1029" s="120"/>
      <c r="I1029" s="122"/>
      <c r="J1029" s="122"/>
      <c r="K1029" s="146"/>
    </row>
    <row r="1030" spans="2:11" ht="15">
      <c r="B1030" s="120"/>
      <c r="C1030" s="120"/>
      <c r="G1030" s="120"/>
      <c r="H1030" s="120"/>
      <c r="I1030" s="122"/>
      <c r="J1030" s="122"/>
      <c r="K1030" s="146"/>
    </row>
    <row r="1031" spans="2:11" ht="15">
      <c r="B1031" s="120"/>
      <c r="C1031" s="120"/>
      <c r="G1031" s="120"/>
      <c r="H1031" s="120"/>
      <c r="I1031" s="122"/>
      <c r="J1031" s="122"/>
      <c r="K1031" s="146"/>
    </row>
    <row r="1032" spans="2:11" ht="15">
      <c r="B1032" s="120"/>
      <c r="C1032" s="120"/>
      <c r="G1032" s="120"/>
      <c r="H1032" s="120"/>
      <c r="I1032" s="122"/>
      <c r="J1032" s="122"/>
      <c r="K1032" s="146"/>
    </row>
    <row r="1033" spans="2:11" ht="15">
      <c r="B1033" s="120"/>
      <c r="C1033" s="120"/>
      <c r="G1033" s="120"/>
      <c r="H1033" s="120"/>
      <c r="I1033" s="122"/>
      <c r="J1033" s="122"/>
      <c r="K1033" s="146"/>
    </row>
    <row r="1034" spans="2:11" ht="15">
      <c r="B1034" s="120"/>
      <c r="C1034" s="120"/>
      <c r="G1034" s="120"/>
      <c r="H1034" s="120"/>
      <c r="I1034" s="122"/>
      <c r="J1034" s="122"/>
      <c r="K1034" s="146"/>
    </row>
    <row r="1035" spans="2:11" ht="15">
      <c r="B1035" s="120"/>
      <c r="C1035" s="120"/>
      <c r="G1035" s="120"/>
      <c r="H1035" s="120"/>
      <c r="I1035" s="122"/>
      <c r="J1035" s="122"/>
      <c r="K1035" s="146"/>
    </row>
    <row r="1036" spans="2:11" ht="15">
      <c r="B1036" s="120"/>
      <c r="C1036" s="120"/>
      <c r="G1036" s="120"/>
      <c r="H1036" s="120"/>
      <c r="I1036" s="122"/>
      <c r="J1036" s="122"/>
      <c r="K1036" s="146"/>
    </row>
    <row r="1037" spans="2:11" ht="15">
      <c r="B1037" s="120"/>
      <c r="C1037" s="120"/>
      <c r="G1037" s="120"/>
      <c r="H1037" s="120"/>
      <c r="I1037" s="122"/>
      <c r="J1037" s="122"/>
      <c r="K1037" s="146"/>
    </row>
    <row r="1038" spans="2:11" ht="15">
      <c r="B1038" s="120"/>
      <c r="C1038" s="120"/>
      <c r="G1038" s="120"/>
      <c r="H1038" s="120"/>
      <c r="I1038" s="122"/>
      <c r="J1038" s="122"/>
      <c r="K1038" s="146"/>
    </row>
    <row r="1039" spans="2:11" ht="15">
      <c r="B1039" s="120"/>
      <c r="C1039" s="120"/>
      <c r="G1039" s="120"/>
      <c r="H1039" s="120"/>
      <c r="I1039" s="122"/>
      <c r="J1039" s="122"/>
      <c r="K1039" s="146"/>
    </row>
    <row r="1040" spans="2:11" ht="15">
      <c r="B1040" s="120"/>
      <c r="C1040" s="120"/>
      <c r="G1040" s="120"/>
      <c r="H1040" s="120"/>
      <c r="I1040" s="122"/>
      <c r="J1040" s="122"/>
      <c r="K1040" s="146"/>
    </row>
    <row r="1041" spans="2:11" ht="15">
      <c r="B1041" s="120"/>
      <c r="C1041" s="120"/>
      <c r="G1041" s="120"/>
      <c r="H1041" s="120"/>
      <c r="I1041" s="122"/>
      <c r="J1041" s="122"/>
      <c r="K1041" s="146"/>
    </row>
    <row r="1042" spans="2:11" ht="15">
      <c r="B1042" s="120"/>
      <c r="C1042" s="120"/>
      <c r="G1042" s="120"/>
      <c r="H1042" s="120"/>
      <c r="I1042" s="122"/>
      <c r="J1042" s="122"/>
      <c r="K1042" s="146"/>
    </row>
    <row r="1043" spans="2:11" ht="15">
      <c r="B1043" s="120"/>
      <c r="C1043" s="120"/>
      <c r="G1043" s="120"/>
      <c r="H1043" s="120"/>
      <c r="I1043" s="122"/>
      <c r="J1043" s="122"/>
      <c r="K1043" s="146"/>
    </row>
    <row r="1044" spans="2:11" ht="15">
      <c r="B1044" s="120"/>
      <c r="C1044" s="120"/>
      <c r="G1044" s="120"/>
      <c r="H1044" s="120"/>
      <c r="I1044" s="122"/>
      <c r="J1044" s="122"/>
      <c r="K1044" s="146"/>
    </row>
    <row r="1045" spans="2:11" ht="15">
      <c r="B1045" s="120"/>
      <c r="C1045" s="120"/>
      <c r="G1045" s="120"/>
      <c r="H1045" s="120"/>
      <c r="I1045" s="122"/>
      <c r="J1045" s="122"/>
      <c r="K1045" s="146"/>
    </row>
    <row r="1046" spans="2:11" ht="15">
      <c r="B1046" s="120"/>
      <c r="C1046" s="120"/>
      <c r="G1046" s="120"/>
      <c r="H1046" s="120"/>
      <c r="I1046" s="122"/>
      <c r="J1046" s="122"/>
      <c r="K1046" s="146"/>
    </row>
    <row r="1047" spans="2:11" ht="15">
      <c r="B1047" s="120"/>
      <c r="C1047" s="120"/>
      <c r="G1047" s="120"/>
      <c r="H1047" s="120"/>
      <c r="I1047" s="122"/>
      <c r="J1047" s="122"/>
      <c r="K1047" s="146"/>
    </row>
    <row r="1048" spans="2:11" ht="15">
      <c r="B1048" s="120"/>
      <c r="C1048" s="120"/>
      <c r="G1048" s="120"/>
      <c r="H1048" s="120"/>
      <c r="I1048" s="122"/>
      <c r="J1048" s="122"/>
      <c r="K1048" s="146"/>
    </row>
    <row r="1049" spans="2:11" ht="15">
      <c r="B1049" s="120"/>
      <c r="C1049" s="120"/>
      <c r="G1049" s="120"/>
      <c r="H1049" s="120"/>
      <c r="I1049" s="122"/>
      <c r="J1049" s="122"/>
      <c r="K1049" s="146"/>
    </row>
    <row r="1050" spans="2:11" ht="15">
      <c r="B1050" s="120"/>
      <c r="C1050" s="120"/>
      <c r="G1050" s="120"/>
      <c r="H1050" s="120"/>
      <c r="I1050" s="122"/>
      <c r="J1050" s="122"/>
      <c r="K1050" s="146"/>
    </row>
    <row r="1051" spans="2:11" ht="15">
      <c r="B1051" s="120"/>
      <c r="C1051" s="120"/>
      <c r="G1051" s="120"/>
      <c r="H1051" s="120"/>
      <c r="I1051" s="122"/>
      <c r="J1051" s="122"/>
      <c r="K1051" s="146"/>
    </row>
    <row r="1052" spans="2:11" ht="15">
      <c r="B1052" s="120"/>
      <c r="C1052" s="120"/>
      <c r="G1052" s="120"/>
      <c r="H1052" s="120"/>
      <c r="I1052" s="122"/>
      <c r="J1052" s="122"/>
      <c r="K1052" s="146"/>
    </row>
    <row r="1053" spans="2:11" ht="15">
      <c r="B1053" s="120"/>
      <c r="C1053" s="120"/>
      <c r="G1053" s="120"/>
      <c r="H1053" s="120"/>
      <c r="I1053" s="122"/>
      <c r="J1053" s="122"/>
      <c r="K1053" s="146"/>
    </row>
    <row r="1054" spans="2:11" ht="15">
      <c r="B1054" s="120"/>
      <c r="C1054" s="120"/>
      <c r="G1054" s="120"/>
      <c r="H1054" s="120"/>
      <c r="I1054" s="122"/>
      <c r="J1054" s="122"/>
      <c r="K1054" s="146"/>
    </row>
    <row r="1055" spans="2:11" ht="15">
      <c r="B1055" s="120"/>
      <c r="C1055" s="120"/>
      <c r="G1055" s="120"/>
      <c r="H1055" s="120"/>
      <c r="I1055" s="122"/>
      <c r="J1055" s="122"/>
      <c r="K1055" s="146"/>
    </row>
    <row r="1056" spans="2:11" ht="15">
      <c r="B1056" s="120"/>
      <c r="C1056" s="120"/>
      <c r="G1056" s="120"/>
      <c r="H1056" s="120"/>
      <c r="I1056" s="122"/>
      <c r="J1056" s="122"/>
      <c r="K1056" s="146"/>
    </row>
    <row r="1057" spans="2:11" ht="15">
      <c r="B1057" s="120"/>
      <c r="C1057" s="120"/>
      <c r="G1057" s="120"/>
      <c r="H1057" s="120"/>
      <c r="I1057" s="122"/>
      <c r="J1057" s="122"/>
      <c r="K1057" s="146"/>
    </row>
    <row r="1058" spans="2:11" ht="15">
      <c r="B1058" s="120"/>
      <c r="C1058" s="120"/>
      <c r="G1058" s="120"/>
      <c r="H1058" s="120"/>
      <c r="I1058" s="122"/>
      <c r="J1058" s="122"/>
      <c r="K1058" s="146"/>
    </row>
    <row r="1059" spans="2:11" ht="15">
      <c r="B1059" s="120"/>
      <c r="C1059" s="120"/>
      <c r="G1059" s="120"/>
      <c r="H1059" s="120"/>
      <c r="I1059" s="122"/>
      <c r="J1059" s="122"/>
      <c r="K1059" s="146"/>
    </row>
    <row r="1060" spans="2:11" ht="15">
      <c r="B1060" s="120"/>
      <c r="C1060" s="120"/>
      <c r="G1060" s="120"/>
      <c r="H1060" s="120"/>
      <c r="I1060" s="122"/>
      <c r="J1060" s="122"/>
      <c r="K1060" s="146"/>
    </row>
    <row r="1061" spans="2:11" ht="15">
      <c r="B1061" s="120"/>
      <c r="C1061" s="120"/>
      <c r="G1061" s="120"/>
      <c r="H1061" s="120"/>
      <c r="I1061" s="122"/>
      <c r="J1061" s="122"/>
      <c r="K1061" s="146"/>
    </row>
    <row r="1062" spans="2:11" ht="15">
      <c r="B1062" s="120"/>
      <c r="C1062" s="120"/>
      <c r="G1062" s="120"/>
      <c r="H1062" s="120"/>
      <c r="I1062" s="122"/>
      <c r="J1062" s="122"/>
      <c r="K1062" s="146"/>
    </row>
    <row r="1063" spans="2:11" ht="15">
      <c r="B1063" s="120"/>
      <c r="C1063" s="120"/>
      <c r="G1063" s="120"/>
      <c r="H1063" s="120"/>
      <c r="I1063" s="122"/>
      <c r="J1063" s="122"/>
      <c r="K1063" s="146"/>
    </row>
    <row r="1064" spans="2:11" ht="15">
      <c r="B1064" s="120"/>
      <c r="C1064" s="120"/>
      <c r="G1064" s="120"/>
      <c r="H1064" s="120"/>
      <c r="I1064" s="122"/>
      <c r="J1064" s="122"/>
      <c r="K1064" s="146"/>
    </row>
    <row r="1065" spans="2:11" ht="15">
      <c r="B1065" s="120"/>
      <c r="C1065" s="120"/>
      <c r="G1065" s="120"/>
      <c r="H1065" s="120"/>
      <c r="I1065" s="122"/>
      <c r="J1065" s="122"/>
      <c r="K1065" s="146"/>
    </row>
    <row r="1066" spans="2:11" ht="15">
      <c r="B1066" s="120"/>
      <c r="C1066" s="120"/>
      <c r="G1066" s="120"/>
      <c r="H1066" s="120"/>
      <c r="I1066" s="122"/>
      <c r="J1066" s="122"/>
      <c r="K1066" s="146"/>
    </row>
    <row r="1067" spans="2:11" ht="15">
      <c r="B1067" s="120"/>
      <c r="C1067" s="120"/>
      <c r="G1067" s="120"/>
      <c r="H1067" s="120"/>
      <c r="I1067" s="122"/>
      <c r="J1067" s="122"/>
      <c r="K1067" s="146"/>
    </row>
    <row r="1068" spans="2:11" ht="15">
      <c r="B1068" s="120"/>
      <c r="C1068" s="120"/>
      <c r="G1068" s="120"/>
      <c r="H1068" s="120"/>
      <c r="I1068" s="122"/>
      <c r="J1068" s="122"/>
      <c r="K1068" s="146"/>
    </row>
    <row r="1069" spans="2:11" ht="15">
      <c r="B1069" s="120"/>
      <c r="C1069" s="120"/>
      <c r="G1069" s="120"/>
      <c r="H1069" s="120"/>
      <c r="I1069" s="122"/>
      <c r="J1069" s="122"/>
      <c r="K1069" s="146"/>
    </row>
    <row r="1070" spans="2:11" ht="15">
      <c r="B1070" s="120"/>
      <c r="C1070" s="120"/>
      <c r="G1070" s="120"/>
      <c r="H1070" s="120"/>
      <c r="I1070" s="122"/>
      <c r="J1070" s="122"/>
      <c r="K1070" s="146"/>
    </row>
    <row r="1071" spans="2:11" ht="15">
      <c r="B1071" s="120"/>
      <c r="C1071" s="120"/>
      <c r="G1071" s="120"/>
      <c r="H1071" s="120"/>
      <c r="I1071" s="122"/>
      <c r="J1071" s="122"/>
      <c r="K1071" s="146"/>
    </row>
    <row r="1072" spans="2:11" ht="15">
      <c r="B1072" s="120"/>
      <c r="C1072" s="120"/>
      <c r="G1072" s="120"/>
      <c r="H1072" s="120"/>
      <c r="I1072" s="122"/>
      <c r="J1072" s="122"/>
      <c r="K1072" s="146"/>
    </row>
    <row r="1073" spans="2:11" ht="15">
      <c r="B1073" s="120"/>
      <c r="C1073" s="120"/>
      <c r="G1073" s="120"/>
      <c r="H1073" s="120"/>
      <c r="I1073" s="122"/>
      <c r="J1073" s="122"/>
      <c r="K1073" s="146"/>
    </row>
    <row r="1074" spans="2:11" ht="15">
      <c r="B1074" s="120"/>
      <c r="C1074" s="120"/>
      <c r="G1074" s="120"/>
      <c r="H1074" s="120"/>
      <c r="I1074" s="122"/>
      <c r="J1074" s="122"/>
      <c r="K1074" s="146"/>
    </row>
    <row r="1075" spans="2:11" ht="15">
      <c r="B1075" s="120"/>
      <c r="C1075" s="120"/>
      <c r="G1075" s="120"/>
      <c r="H1075" s="120"/>
      <c r="I1075" s="122"/>
      <c r="J1075" s="122"/>
      <c r="K1075" s="146"/>
    </row>
    <row r="1076" spans="2:11" ht="15">
      <c r="B1076" s="120"/>
      <c r="C1076" s="120"/>
      <c r="G1076" s="120"/>
      <c r="H1076" s="120"/>
      <c r="I1076" s="122"/>
      <c r="J1076" s="122"/>
      <c r="K1076" s="146"/>
    </row>
    <row r="1077" spans="2:11" ht="15">
      <c r="B1077" s="120"/>
      <c r="C1077" s="120"/>
      <c r="G1077" s="120"/>
      <c r="H1077" s="120"/>
      <c r="I1077" s="122"/>
      <c r="J1077" s="122"/>
      <c r="K1077" s="146"/>
    </row>
    <row r="1078" spans="2:11" ht="15">
      <c r="B1078" s="120"/>
      <c r="C1078" s="120"/>
      <c r="G1078" s="120"/>
      <c r="H1078" s="120"/>
      <c r="I1078" s="122"/>
      <c r="J1078" s="122"/>
      <c r="K1078" s="146"/>
    </row>
    <row r="1079" spans="2:11" ht="15">
      <c r="B1079" s="120"/>
      <c r="C1079" s="120"/>
      <c r="G1079" s="120"/>
      <c r="H1079" s="120"/>
      <c r="I1079" s="122"/>
      <c r="J1079" s="122"/>
      <c r="K1079" s="146"/>
    </row>
    <row r="1080" spans="2:11" ht="15">
      <c r="B1080" s="120"/>
      <c r="C1080" s="120"/>
      <c r="G1080" s="120"/>
      <c r="H1080" s="120"/>
      <c r="I1080" s="122"/>
      <c r="J1080" s="122"/>
      <c r="K1080" s="146"/>
    </row>
    <row r="1081" spans="2:11" ht="15">
      <c r="B1081" s="120"/>
      <c r="C1081" s="120"/>
      <c r="G1081" s="120"/>
      <c r="H1081" s="120"/>
      <c r="I1081" s="122"/>
      <c r="J1081" s="122"/>
      <c r="K1081" s="146"/>
    </row>
    <row r="1082" spans="2:11" ht="15">
      <c r="B1082" s="120"/>
      <c r="C1082" s="120"/>
      <c r="G1082" s="120"/>
      <c r="H1082" s="120"/>
      <c r="I1082" s="122"/>
      <c r="J1082" s="122"/>
      <c r="K1082" s="146"/>
    </row>
    <row r="1083" spans="2:11" ht="15">
      <c r="B1083" s="120"/>
      <c r="C1083" s="120"/>
      <c r="G1083" s="120"/>
      <c r="H1083" s="120"/>
      <c r="I1083" s="122"/>
      <c r="J1083" s="122"/>
      <c r="K1083" s="146"/>
    </row>
    <row r="1084" spans="2:11" ht="15">
      <c r="B1084" s="120"/>
      <c r="C1084" s="120"/>
      <c r="G1084" s="120"/>
      <c r="H1084" s="120"/>
      <c r="I1084" s="122"/>
      <c r="J1084" s="122"/>
      <c r="K1084" s="146"/>
    </row>
    <row r="1085" spans="2:11" ht="15">
      <c r="B1085" s="120"/>
      <c r="C1085" s="120"/>
      <c r="G1085" s="120"/>
      <c r="H1085" s="120"/>
      <c r="I1085" s="122"/>
      <c r="J1085" s="122"/>
      <c r="K1085" s="146"/>
    </row>
    <row r="1086" spans="2:11" ht="15">
      <c r="B1086" s="120"/>
      <c r="C1086" s="120"/>
      <c r="G1086" s="120"/>
      <c r="H1086" s="120"/>
      <c r="I1086" s="122"/>
      <c r="J1086" s="122"/>
      <c r="K1086" s="146"/>
    </row>
    <row r="1087" spans="2:11" ht="15">
      <c r="B1087" s="120"/>
      <c r="C1087" s="120"/>
      <c r="G1087" s="120"/>
      <c r="H1087" s="120"/>
      <c r="I1087" s="122"/>
      <c r="J1087" s="122"/>
      <c r="K1087" s="146"/>
    </row>
    <row r="1088" spans="2:11" ht="15">
      <c r="B1088" s="120"/>
      <c r="C1088" s="120"/>
      <c r="G1088" s="120"/>
      <c r="H1088" s="120"/>
      <c r="I1088" s="122"/>
      <c r="J1088" s="122"/>
      <c r="K1088" s="146"/>
    </row>
    <row r="1089" spans="2:11" ht="15">
      <c r="B1089" s="120"/>
      <c r="C1089" s="120"/>
      <c r="G1089" s="120"/>
      <c r="H1089" s="120"/>
      <c r="I1089" s="122"/>
      <c r="J1089" s="122"/>
      <c r="K1089" s="146"/>
    </row>
    <row r="1090" spans="2:11" ht="15">
      <c r="B1090" s="120"/>
      <c r="C1090" s="120"/>
      <c r="G1090" s="120"/>
      <c r="H1090" s="120"/>
      <c r="I1090" s="122"/>
      <c r="J1090" s="122"/>
      <c r="K1090" s="146"/>
    </row>
    <row r="1091" spans="2:11" ht="15">
      <c r="B1091" s="120"/>
      <c r="C1091" s="120"/>
      <c r="G1091" s="120"/>
      <c r="H1091" s="120"/>
      <c r="I1091" s="122"/>
      <c r="J1091" s="122"/>
      <c r="K1091" s="146"/>
    </row>
    <row r="1092" spans="2:11" ht="15">
      <c r="B1092" s="120"/>
      <c r="C1092" s="120"/>
      <c r="G1092" s="120"/>
      <c r="H1092" s="120"/>
      <c r="I1092" s="122"/>
      <c r="J1092" s="122"/>
      <c r="K1092" s="146"/>
    </row>
    <row r="1093" spans="2:11" ht="15">
      <c r="B1093" s="120"/>
      <c r="C1093" s="120"/>
      <c r="G1093" s="120"/>
      <c r="H1093" s="120"/>
      <c r="I1093" s="122"/>
      <c r="J1093" s="122"/>
      <c r="K1093" s="146"/>
    </row>
    <row r="1094" spans="2:11" ht="15">
      <c r="B1094" s="120"/>
      <c r="C1094" s="120"/>
      <c r="G1094" s="120"/>
      <c r="H1094" s="120"/>
      <c r="I1094" s="122"/>
      <c r="J1094" s="122"/>
      <c r="K1094" s="146"/>
    </row>
    <row r="1095" spans="2:11" ht="15">
      <c r="B1095" s="120"/>
      <c r="C1095" s="120"/>
      <c r="G1095" s="120"/>
      <c r="H1095" s="120"/>
      <c r="I1095" s="122"/>
      <c r="J1095" s="122"/>
      <c r="K1095" s="146"/>
    </row>
    <row r="1096" spans="2:11" ht="15">
      <c r="B1096" s="120"/>
      <c r="C1096" s="120"/>
      <c r="G1096" s="120"/>
      <c r="H1096" s="120"/>
      <c r="I1096" s="122"/>
      <c r="J1096" s="122"/>
      <c r="K1096" s="146"/>
    </row>
    <row r="1097" spans="2:11" ht="15">
      <c r="B1097" s="120"/>
      <c r="C1097" s="120"/>
      <c r="G1097" s="120"/>
      <c r="H1097" s="120"/>
      <c r="I1097" s="122"/>
      <c r="J1097" s="122"/>
      <c r="K1097" s="146"/>
    </row>
    <row r="1098" spans="2:11" ht="15">
      <c r="B1098" s="120"/>
      <c r="C1098" s="120"/>
      <c r="G1098" s="120"/>
      <c r="H1098" s="120"/>
      <c r="I1098" s="122"/>
      <c r="J1098" s="122"/>
      <c r="K1098" s="146"/>
    </row>
    <row r="1099" spans="2:11" ht="15">
      <c r="B1099" s="120"/>
      <c r="C1099" s="120"/>
      <c r="G1099" s="120"/>
      <c r="H1099" s="120"/>
      <c r="I1099" s="122"/>
      <c r="J1099" s="122"/>
      <c r="K1099" s="146"/>
    </row>
    <row r="1100" spans="2:11" ht="15">
      <c r="B1100" s="120"/>
      <c r="C1100" s="120"/>
      <c r="G1100" s="120"/>
      <c r="H1100" s="120"/>
      <c r="I1100" s="122"/>
      <c r="J1100" s="122"/>
      <c r="K1100" s="146"/>
    </row>
    <row r="1101" spans="2:11" ht="15">
      <c r="B1101" s="120"/>
      <c r="C1101" s="120"/>
      <c r="G1101" s="120"/>
      <c r="H1101" s="120"/>
      <c r="I1101" s="122"/>
      <c r="J1101" s="122"/>
      <c r="K1101" s="146"/>
    </row>
    <row r="1102" spans="2:11" ht="15">
      <c r="B1102" s="120"/>
      <c r="C1102" s="120"/>
      <c r="G1102" s="120"/>
      <c r="H1102" s="120"/>
      <c r="I1102" s="122"/>
      <c r="J1102" s="122"/>
      <c r="K1102" s="146"/>
    </row>
    <row r="1103" spans="2:11" ht="15">
      <c r="B1103" s="120"/>
      <c r="C1103" s="120"/>
      <c r="G1103" s="120"/>
      <c r="H1103" s="120"/>
      <c r="I1103" s="122"/>
      <c r="J1103" s="122"/>
      <c r="K1103" s="146"/>
    </row>
    <row r="1104" spans="2:11" ht="15">
      <c r="B1104" s="120"/>
      <c r="C1104" s="120"/>
      <c r="G1104" s="120"/>
      <c r="H1104" s="120"/>
      <c r="I1104" s="122"/>
      <c r="J1104" s="122"/>
      <c r="K1104" s="146"/>
    </row>
    <row r="1105" spans="2:11" ht="15">
      <c r="B1105" s="120"/>
      <c r="C1105" s="120"/>
      <c r="G1105" s="120"/>
      <c r="H1105" s="120"/>
      <c r="I1105" s="122"/>
      <c r="J1105" s="122"/>
      <c r="K1105" s="146"/>
    </row>
    <row r="1106" spans="2:11" ht="15">
      <c r="B1106" s="120"/>
      <c r="C1106" s="120"/>
      <c r="G1106" s="120"/>
      <c r="H1106" s="120"/>
      <c r="I1106" s="122"/>
      <c r="J1106" s="122"/>
      <c r="K1106" s="146"/>
    </row>
    <row r="1107" spans="2:11" ht="15">
      <c r="B1107" s="120"/>
      <c r="C1107" s="120"/>
      <c r="G1107" s="120"/>
      <c r="H1107" s="120"/>
      <c r="I1107" s="122"/>
      <c r="J1107" s="122"/>
      <c r="K1107" s="146"/>
    </row>
    <row r="1108" spans="2:11" ht="15">
      <c r="B1108" s="120"/>
      <c r="C1108" s="120"/>
      <c r="G1108" s="120"/>
      <c r="H1108" s="120"/>
      <c r="I1108" s="122"/>
      <c r="J1108" s="122"/>
      <c r="K1108" s="146"/>
    </row>
    <row r="1109" spans="2:11" ht="15">
      <c r="B1109" s="120"/>
      <c r="C1109" s="120"/>
      <c r="G1109" s="120"/>
      <c r="H1109" s="120"/>
      <c r="I1109" s="122"/>
      <c r="J1109" s="122"/>
      <c r="K1109" s="146"/>
    </row>
    <row r="1110" spans="2:11" ht="15">
      <c r="B1110" s="120"/>
      <c r="C1110" s="120"/>
      <c r="G1110" s="120"/>
      <c r="H1110" s="120"/>
      <c r="I1110" s="122"/>
      <c r="J1110" s="122"/>
      <c r="K1110" s="146"/>
    </row>
    <row r="1111" spans="2:11" ht="15">
      <c r="B1111" s="120"/>
      <c r="C1111" s="120"/>
      <c r="G1111" s="120"/>
      <c r="H1111" s="120"/>
      <c r="I1111" s="122"/>
      <c r="J1111" s="122"/>
      <c r="K1111" s="146"/>
    </row>
    <row r="1112" spans="2:11" ht="15">
      <c r="B1112" s="120"/>
      <c r="C1112" s="120"/>
      <c r="G1112" s="120"/>
      <c r="H1112" s="120"/>
      <c r="I1112" s="122"/>
      <c r="J1112" s="122"/>
      <c r="K1112" s="146"/>
    </row>
    <row r="1113" spans="2:11" ht="15">
      <c r="B1113" s="120"/>
      <c r="C1113" s="120"/>
      <c r="G1113" s="120"/>
      <c r="H1113" s="120"/>
      <c r="I1113" s="122"/>
      <c r="J1113" s="122"/>
      <c r="K1113" s="146"/>
    </row>
    <row r="1114" spans="2:11" ht="15">
      <c r="B1114" s="120"/>
      <c r="C1114" s="120"/>
      <c r="G1114" s="120"/>
      <c r="H1114" s="120"/>
      <c r="I1114" s="122"/>
      <c r="J1114" s="122"/>
      <c r="K1114" s="146"/>
    </row>
    <row r="1115" spans="2:11" ht="15">
      <c r="B1115" s="120"/>
      <c r="C1115" s="120"/>
      <c r="G1115" s="120"/>
      <c r="H1115" s="120"/>
      <c r="I1115" s="122"/>
      <c r="J1115" s="122"/>
      <c r="K1115" s="146"/>
    </row>
    <row r="1116" spans="2:11" ht="15">
      <c r="B1116" s="120"/>
      <c r="C1116" s="120"/>
      <c r="G1116" s="120"/>
      <c r="H1116" s="120"/>
      <c r="I1116" s="122"/>
      <c r="J1116" s="122"/>
      <c r="K1116" s="146"/>
    </row>
    <row r="1117" spans="2:11" ht="15">
      <c r="B1117" s="120"/>
      <c r="C1117" s="120"/>
      <c r="G1117" s="120"/>
      <c r="H1117" s="120"/>
      <c r="I1117" s="122"/>
      <c r="J1117" s="122"/>
      <c r="K1117" s="146"/>
    </row>
    <row r="1118" spans="2:11" ht="15">
      <c r="B1118" s="120"/>
      <c r="C1118" s="120"/>
      <c r="G1118" s="120"/>
      <c r="H1118" s="120"/>
      <c r="I1118" s="122"/>
      <c r="J1118" s="122"/>
      <c r="K1118" s="146"/>
    </row>
    <row r="1119" spans="2:11" ht="15">
      <c r="B1119" s="120"/>
      <c r="C1119" s="120"/>
      <c r="G1119" s="120"/>
      <c r="H1119" s="120"/>
      <c r="I1119" s="122"/>
      <c r="J1119" s="122"/>
      <c r="K1119" s="146"/>
    </row>
    <row r="1120" spans="2:11" ht="15">
      <c r="B1120" s="120"/>
      <c r="C1120" s="120"/>
      <c r="G1120" s="120"/>
      <c r="H1120" s="120"/>
      <c r="I1120" s="122"/>
      <c r="J1120" s="122"/>
      <c r="K1120" s="146"/>
    </row>
    <row r="1121" spans="2:11" ht="15">
      <c r="B1121" s="120"/>
      <c r="C1121" s="120"/>
      <c r="G1121" s="120"/>
      <c r="H1121" s="120"/>
      <c r="I1121" s="122"/>
      <c r="J1121" s="122"/>
      <c r="K1121" s="146"/>
    </row>
    <row r="1122" spans="2:11" ht="15">
      <c r="B1122" s="120"/>
      <c r="C1122" s="120"/>
      <c r="G1122" s="120"/>
      <c r="H1122" s="120"/>
      <c r="I1122" s="122"/>
      <c r="J1122" s="122"/>
      <c r="K1122" s="146"/>
    </row>
    <row r="1123" spans="2:11" ht="15">
      <c r="B1123" s="120"/>
      <c r="C1123" s="120"/>
      <c r="G1123" s="120"/>
      <c r="H1123" s="120"/>
      <c r="I1123" s="122"/>
      <c r="J1123" s="122"/>
      <c r="K1123" s="146"/>
    </row>
    <row r="1124" spans="2:11" ht="15">
      <c r="B1124" s="120"/>
      <c r="C1124" s="120"/>
      <c r="G1124" s="120"/>
      <c r="H1124" s="120"/>
      <c r="I1124" s="122"/>
      <c r="J1124" s="122"/>
      <c r="K1124" s="146"/>
    </row>
    <row r="1125" spans="2:11" ht="15">
      <c r="B1125" s="120"/>
      <c r="C1125" s="120"/>
      <c r="G1125" s="120"/>
      <c r="H1125" s="120"/>
      <c r="I1125" s="122"/>
      <c r="J1125" s="122"/>
      <c r="K1125" s="146"/>
    </row>
    <row r="1126" spans="2:11" ht="15">
      <c r="B1126" s="120"/>
      <c r="C1126" s="120"/>
      <c r="G1126" s="120"/>
      <c r="H1126" s="120"/>
      <c r="I1126" s="122"/>
      <c r="J1126" s="122"/>
      <c r="K1126" s="146"/>
    </row>
    <row r="1127" spans="2:11" ht="15">
      <c r="B1127" s="120"/>
      <c r="C1127" s="120"/>
      <c r="G1127" s="120"/>
      <c r="H1127" s="120"/>
      <c r="I1127" s="122"/>
      <c r="J1127" s="122"/>
      <c r="K1127" s="146"/>
    </row>
    <row r="1128" spans="2:11" ht="15">
      <c r="B1128" s="120"/>
      <c r="C1128" s="120"/>
      <c r="G1128" s="120"/>
      <c r="H1128" s="120"/>
      <c r="I1128" s="122"/>
      <c r="J1128" s="122"/>
      <c r="K1128" s="146"/>
    </row>
    <row r="1129" spans="2:11" ht="15">
      <c r="B1129" s="120"/>
      <c r="C1129" s="120"/>
      <c r="G1129" s="120"/>
      <c r="H1129" s="120"/>
      <c r="I1129" s="122"/>
      <c r="J1129" s="122"/>
      <c r="K1129" s="146"/>
    </row>
    <row r="1130" spans="2:11" ht="15">
      <c r="B1130" s="120"/>
      <c r="C1130" s="120"/>
      <c r="G1130" s="120"/>
      <c r="H1130" s="120"/>
      <c r="I1130" s="122"/>
      <c r="J1130" s="122"/>
      <c r="K1130" s="146"/>
    </row>
    <row r="1131" spans="2:11" ht="15">
      <c r="B1131" s="120"/>
      <c r="C1131" s="120"/>
      <c r="G1131" s="120"/>
      <c r="H1131" s="120"/>
      <c r="I1131" s="122"/>
      <c r="J1131" s="122"/>
      <c r="K1131" s="146"/>
    </row>
    <row r="1132" spans="2:11" ht="15">
      <c r="B1132" s="120"/>
      <c r="C1132" s="120"/>
      <c r="G1132" s="120"/>
      <c r="H1132" s="120"/>
      <c r="I1132" s="122"/>
      <c r="J1132" s="122"/>
      <c r="K1132" s="146"/>
    </row>
    <row r="1133" spans="2:11" ht="15">
      <c r="B1133" s="120"/>
      <c r="C1133" s="120"/>
      <c r="G1133" s="120"/>
      <c r="H1133" s="120"/>
      <c r="I1133" s="122"/>
      <c r="J1133" s="122"/>
      <c r="K1133" s="146"/>
    </row>
    <row r="1134" spans="2:11" ht="15">
      <c r="B1134" s="120"/>
      <c r="C1134" s="120"/>
      <c r="G1134" s="120"/>
      <c r="H1134" s="120"/>
      <c r="I1134" s="122"/>
      <c r="J1134" s="122"/>
      <c r="K1134" s="146"/>
    </row>
    <row r="1135" spans="2:11" ht="15">
      <c r="B1135" s="120"/>
      <c r="C1135" s="120"/>
      <c r="G1135" s="120"/>
      <c r="H1135" s="120"/>
      <c r="I1135" s="122"/>
      <c r="J1135" s="122"/>
      <c r="K1135" s="146"/>
    </row>
    <row r="1136" spans="2:11" ht="15">
      <c r="B1136" s="120"/>
      <c r="C1136" s="120"/>
      <c r="G1136" s="120"/>
      <c r="H1136" s="120"/>
      <c r="I1136" s="122"/>
      <c r="J1136" s="122"/>
      <c r="K1136" s="146"/>
    </row>
    <row r="1137" spans="2:11" ht="15">
      <c r="B1137" s="120"/>
      <c r="C1137" s="120"/>
      <c r="G1137" s="120"/>
      <c r="H1137" s="120"/>
      <c r="I1137" s="122"/>
      <c r="J1137" s="122"/>
      <c r="K1137" s="146"/>
    </row>
    <row r="1138" spans="2:11" ht="15">
      <c r="B1138" s="120"/>
      <c r="C1138" s="120"/>
      <c r="G1138" s="120"/>
      <c r="H1138" s="120"/>
      <c r="I1138" s="122"/>
      <c r="J1138" s="122"/>
      <c r="K1138" s="146"/>
    </row>
    <row r="1139" spans="2:11" ht="15">
      <c r="B1139" s="120"/>
      <c r="C1139" s="120"/>
      <c r="G1139" s="120"/>
      <c r="H1139" s="120"/>
      <c r="I1139" s="122"/>
      <c r="J1139" s="122"/>
      <c r="K1139" s="146"/>
    </row>
    <row r="1140" spans="2:11" ht="15">
      <c r="B1140" s="120"/>
      <c r="C1140" s="120"/>
      <c r="G1140" s="120"/>
      <c r="H1140" s="120"/>
      <c r="I1140" s="122"/>
      <c r="J1140" s="122"/>
      <c r="K1140" s="146"/>
    </row>
    <row r="1141" spans="2:11" ht="15">
      <c r="B1141" s="120"/>
      <c r="C1141" s="120"/>
      <c r="G1141" s="120"/>
      <c r="H1141" s="120"/>
      <c r="I1141" s="122"/>
      <c r="J1141" s="122"/>
      <c r="K1141" s="146"/>
    </row>
    <row r="1142" spans="2:11" ht="15">
      <c r="B1142" s="120"/>
      <c r="C1142" s="120"/>
      <c r="G1142" s="120"/>
      <c r="H1142" s="120"/>
      <c r="I1142" s="122"/>
      <c r="J1142" s="122"/>
      <c r="K1142" s="146"/>
    </row>
    <row r="1143" spans="2:11" ht="15">
      <c r="B1143" s="120"/>
      <c r="C1143" s="120"/>
      <c r="G1143" s="120"/>
      <c r="H1143" s="120"/>
      <c r="I1143" s="122"/>
      <c r="J1143" s="122"/>
      <c r="K1143" s="146"/>
    </row>
    <row r="1144" spans="2:11" ht="15">
      <c r="B1144" s="120"/>
      <c r="C1144" s="120"/>
      <c r="G1144" s="120"/>
      <c r="H1144" s="120"/>
      <c r="I1144" s="122"/>
      <c r="J1144" s="122"/>
      <c r="K1144" s="146"/>
    </row>
    <row r="1145" spans="2:11" ht="15">
      <c r="B1145" s="120"/>
      <c r="C1145" s="120"/>
      <c r="G1145" s="120"/>
      <c r="H1145" s="120"/>
      <c r="I1145" s="122"/>
      <c r="J1145" s="122"/>
      <c r="K1145" s="146"/>
    </row>
    <row r="1146" spans="2:11" ht="15">
      <c r="B1146" s="120"/>
      <c r="C1146" s="120"/>
      <c r="G1146" s="120"/>
      <c r="H1146" s="120"/>
      <c r="I1146" s="122"/>
      <c r="J1146" s="122"/>
      <c r="K1146" s="146"/>
    </row>
    <row r="1147" spans="2:11" ht="15">
      <c r="B1147" s="120"/>
      <c r="C1147" s="120"/>
      <c r="G1147" s="120"/>
      <c r="H1147" s="120"/>
      <c r="I1147" s="122"/>
      <c r="J1147" s="122"/>
      <c r="K1147" s="146"/>
    </row>
    <row r="1148" spans="2:11" ht="15">
      <c r="B1148" s="120"/>
      <c r="C1148" s="120"/>
      <c r="G1148" s="120"/>
      <c r="H1148" s="120"/>
      <c r="I1148" s="122"/>
      <c r="J1148" s="122"/>
      <c r="K1148" s="146"/>
    </row>
    <row r="1149" spans="2:11" ht="15">
      <c r="B1149" s="120"/>
      <c r="C1149" s="120"/>
      <c r="G1149" s="120"/>
      <c r="H1149" s="120"/>
      <c r="I1149" s="122"/>
      <c r="J1149" s="122"/>
      <c r="K1149" s="146"/>
    </row>
    <row r="1150" spans="2:11" ht="15">
      <c r="B1150" s="120"/>
      <c r="C1150" s="120"/>
      <c r="G1150" s="120"/>
      <c r="H1150" s="120"/>
      <c r="I1150" s="122"/>
      <c r="J1150" s="122"/>
      <c r="K1150" s="146"/>
    </row>
    <row r="1151" spans="2:11" ht="15">
      <c r="B1151" s="120"/>
      <c r="C1151" s="120"/>
      <c r="G1151" s="120"/>
      <c r="H1151" s="120"/>
      <c r="I1151" s="122"/>
      <c r="J1151" s="122"/>
      <c r="K1151" s="146"/>
    </row>
    <row r="1152" spans="2:11" ht="15">
      <c r="B1152" s="120"/>
      <c r="C1152" s="120"/>
      <c r="G1152" s="120"/>
      <c r="H1152" s="120"/>
      <c r="I1152" s="122"/>
      <c r="J1152" s="122"/>
      <c r="K1152" s="146"/>
    </row>
    <row r="1153" spans="2:11" ht="15">
      <c r="B1153" s="120"/>
      <c r="C1153" s="120"/>
      <c r="G1153" s="120"/>
      <c r="H1153" s="120"/>
      <c r="I1153" s="122"/>
      <c r="J1153" s="122"/>
      <c r="K1153" s="146"/>
    </row>
    <row r="1154" spans="2:11" ht="15">
      <c r="B1154" s="120"/>
      <c r="C1154" s="120"/>
      <c r="G1154" s="120"/>
      <c r="H1154" s="120"/>
      <c r="I1154" s="122"/>
      <c r="J1154" s="122"/>
      <c r="K1154" s="146"/>
    </row>
    <row r="1155" spans="2:11" ht="15">
      <c r="B1155" s="120"/>
      <c r="C1155" s="120"/>
      <c r="G1155" s="120"/>
      <c r="H1155" s="120"/>
      <c r="I1155" s="122"/>
      <c r="J1155" s="122"/>
      <c r="K1155" s="146"/>
    </row>
    <row r="1156" spans="2:11" ht="15">
      <c r="B1156" s="120"/>
      <c r="C1156" s="120"/>
      <c r="G1156" s="120"/>
      <c r="H1156" s="120"/>
      <c r="I1156" s="122"/>
      <c r="J1156" s="122"/>
      <c r="K1156" s="146"/>
    </row>
    <row r="1157" spans="2:11" ht="15">
      <c r="B1157" s="120"/>
      <c r="C1157" s="120"/>
      <c r="G1157" s="120"/>
      <c r="H1157" s="120"/>
      <c r="I1157" s="122"/>
      <c r="J1157" s="122"/>
      <c r="K1157" s="146"/>
    </row>
    <row r="1158" spans="2:11" ht="15">
      <c r="B1158" s="120"/>
      <c r="C1158" s="120"/>
      <c r="G1158" s="120"/>
      <c r="H1158" s="120"/>
      <c r="I1158" s="122"/>
      <c r="J1158" s="122"/>
      <c r="K1158" s="146"/>
    </row>
    <row r="1159" spans="2:11" ht="15">
      <c r="B1159" s="120"/>
      <c r="C1159" s="120"/>
      <c r="G1159" s="120"/>
      <c r="H1159" s="120"/>
      <c r="I1159" s="122"/>
      <c r="J1159" s="122"/>
      <c r="K1159" s="146"/>
    </row>
    <row r="1160" spans="2:11" ht="15">
      <c r="B1160" s="120"/>
      <c r="C1160" s="120"/>
      <c r="G1160" s="120"/>
      <c r="H1160" s="120"/>
      <c r="I1160" s="122"/>
      <c r="J1160" s="122"/>
      <c r="K1160" s="146"/>
    </row>
    <row r="1161" spans="2:11" ht="15">
      <c r="B1161" s="120"/>
      <c r="C1161" s="120"/>
      <c r="G1161" s="120"/>
      <c r="H1161" s="120"/>
      <c r="I1161" s="122"/>
      <c r="J1161" s="122"/>
      <c r="K1161" s="146"/>
    </row>
    <row r="1162" spans="2:11" ht="15">
      <c r="B1162" s="120"/>
      <c r="C1162" s="120"/>
      <c r="G1162" s="120"/>
      <c r="H1162" s="120"/>
      <c r="I1162" s="122"/>
      <c r="J1162" s="122"/>
      <c r="K1162" s="146"/>
    </row>
    <row r="1163" spans="2:11" ht="15">
      <c r="B1163" s="120"/>
      <c r="C1163" s="120"/>
      <c r="G1163" s="120"/>
      <c r="H1163" s="120"/>
      <c r="I1163" s="122"/>
      <c r="J1163" s="122"/>
      <c r="K1163" s="146"/>
    </row>
    <row r="1164" spans="2:11" ht="15">
      <c r="B1164" s="120"/>
      <c r="C1164" s="120"/>
      <c r="G1164" s="120"/>
      <c r="H1164" s="120"/>
      <c r="I1164" s="122"/>
      <c r="J1164" s="122"/>
      <c r="K1164" s="146"/>
    </row>
    <row r="1165" spans="2:11" ht="15">
      <c r="B1165" s="120"/>
      <c r="C1165" s="120"/>
      <c r="G1165" s="120"/>
      <c r="H1165" s="120"/>
      <c r="I1165" s="122"/>
      <c r="J1165" s="122"/>
      <c r="K1165" s="146"/>
    </row>
    <row r="1166" spans="2:11" ht="15">
      <c r="B1166" s="120"/>
      <c r="C1166" s="120"/>
      <c r="G1166" s="120"/>
      <c r="H1166" s="120"/>
      <c r="I1166" s="122"/>
      <c r="J1166" s="122"/>
      <c r="K1166" s="146"/>
    </row>
    <row r="1167" spans="2:11" ht="15">
      <c r="B1167" s="120"/>
      <c r="C1167" s="120"/>
      <c r="G1167" s="120"/>
      <c r="H1167" s="120"/>
      <c r="I1167" s="122"/>
      <c r="J1167" s="122"/>
      <c r="K1167" s="146"/>
    </row>
    <row r="1168" spans="2:11" ht="15">
      <c r="B1168" s="120"/>
      <c r="C1168" s="120"/>
      <c r="G1168" s="120"/>
      <c r="H1168" s="120"/>
      <c r="I1168" s="122"/>
      <c r="J1168" s="122"/>
      <c r="K1168" s="146"/>
    </row>
    <row r="1169" spans="2:11" ht="15">
      <c r="B1169" s="120"/>
      <c r="C1169" s="120"/>
      <c r="G1169" s="120"/>
      <c r="H1169" s="120"/>
      <c r="I1169" s="122"/>
      <c r="J1169" s="122"/>
      <c r="K1169" s="146"/>
    </row>
    <row r="1170" spans="2:11" ht="15">
      <c r="B1170" s="120"/>
      <c r="C1170" s="120"/>
      <c r="G1170" s="120"/>
      <c r="H1170" s="120"/>
      <c r="I1170" s="122"/>
      <c r="J1170" s="122"/>
      <c r="K1170" s="146"/>
    </row>
    <row r="1171" spans="2:11" ht="15">
      <c r="B1171" s="120"/>
      <c r="C1171" s="120"/>
      <c r="G1171" s="120"/>
      <c r="H1171" s="120"/>
      <c r="I1171" s="122"/>
      <c r="J1171" s="122"/>
      <c r="K1171" s="146"/>
    </row>
    <row r="1172" spans="2:11" ht="15">
      <c r="B1172" s="120"/>
      <c r="C1172" s="120"/>
      <c r="G1172" s="120"/>
      <c r="H1172" s="120"/>
      <c r="I1172" s="122"/>
      <c r="J1172" s="122"/>
      <c r="K1172" s="146"/>
    </row>
    <row r="1173" spans="2:11" ht="15">
      <c r="B1173" s="120"/>
      <c r="C1173" s="120"/>
      <c r="G1173" s="120"/>
      <c r="H1173" s="120"/>
      <c r="I1173" s="122"/>
      <c r="J1173" s="122"/>
      <c r="K1173" s="146"/>
    </row>
    <row r="1174" spans="2:11" ht="15">
      <c r="B1174" s="120"/>
      <c r="C1174" s="120"/>
      <c r="G1174" s="120"/>
      <c r="H1174" s="120"/>
      <c r="I1174" s="122"/>
      <c r="J1174" s="122"/>
      <c r="K1174" s="146"/>
    </row>
    <row r="1175" spans="2:11" ht="15">
      <c r="B1175" s="120"/>
      <c r="C1175" s="120"/>
      <c r="G1175" s="120"/>
      <c r="H1175" s="120"/>
      <c r="I1175" s="122"/>
      <c r="J1175" s="122"/>
      <c r="K1175" s="146"/>
    </row>
    <row r="1176" spans="2:11" ht="15">
      <c r="B1176" s="120"/>
      <c r="C1176" s="120"/>
      <c r="G1176" s="120"/>
      <c r="H1176" s="120"/>
      <c r="I1176" s="122"/>
      <c r="J1176" s="122"/>
      <c r="K1176" s="146"/>
    </row>
    <row r="1177" spans="2:11" ht="15">
      <c r="B1177" s="120"/>
      <c r="C1177" s="120"/>
      <c r="G1177" s="120"/>
      <c r="H1177" s="120"/>
      <c r="I1177" s="122"/>
      <c r="J1177" s="122"/>
      <c r="K1177" s="146"/>
    </row>
    <row r="1178" spans="2:11" ht="15">
      <c r="B1178" s="120"/>
      <c r="C1178" s="120"/>
      <c r="G1178" s="120"/>
      <c r="H1178" s="120"/>
      <c r="I1178" s="122"/>
      <c r="J1178" s="122"/>
      <c r="K1178" s="146"/>
    </row>
    <row r="1179" spans="2:11" ht="15">
      <c r="B1179" s="120"/>
      <c r="C1179" s="120"/>
      <c r="G1179" s="120"/>
      <c r="H1179" s="120"/>
      <c r="I1179" s="122"/>
      <c r="J1179" s="122"/>
      <c r="K1179" s="146"/>
    </row>
    <row r="1180" spans="2:11" ht="15">
      <c r="B1180" s="120"/>
      <c r="C1180" s="120"/>
      <c r="G1180" s="120"/>
      <c r="H1180" s="120"/>
      <c r="I1180" s="122"/>
      <c r="J1180" s="122"/>
      <c r="K1180" s="146"/>
    </row>
    <row r="1181" spans="2:11" ht="15">
      <c r="B1181" s="120"/>
      <c r="C1181" s="120"/>
      <c r="G1181" s="120"/>
      <c r="H1181" s="120"/>
      <c r="I1181" s="122"/>
      <c r="J1181" s="122"/>
      <c r="K1181" s="146"/>
    </row>
    <row r="1182" spans="2:11" ht="15">
      <c r="B1182" s="120"/>
      <c r="C1182" s="120"/>
      <c r="G1182" s="120"/>
      <c r="H1182" s="120"/>
      <c r="I1182" s="122"/>
      <c r="J1182" s="122"/>
      <c r="K1182" s="146"/>
    </row>
    <row r="1183" spans="2:11" ht="15">
      <c r="B1183" s="120"/>
      <c r="C1183" s="120"/>
      <c r="G1183" s="120"/>
      <c r="H1183" s="120"/>
      <c r="I1183" s="122"/>
      <c r="J1183" s="122"/>
      <c r="K1183" s="146"/>
    </row>
    <row r="1184" spans="2:11" ht="15">
      <c r="B1184" s="120"/>
      <c r="C1184" s="120"/>
      <c r="G1184" s="120"/>
      <c r="H1184" s="120"/>
      <c r="I1184" s="122"/>
      <c r="J1184" s="122"/>
      <c r="K1184" s="146"/>
    </row>
    <row r="1185" spans="2:11" ht="15">
      <c r="B1185" s="120"/>
      <c r="C1185" s="120"/>
      <c r="G1185" s="120"/>
      <c r="H1185" s="120"/>
      <c r="I1185" s="122"/>
      <c r="J1185" s="122"/>
      <c r="K1185" s="146"/>
    </row>
    <row r="1186" spans="2:11" ht="15">
      <c r="B1186" s="120"/>
      <c r="C1186" s="120"/>
      <c r="G1186" s="120"/>
      <c r="H1186" s="120"/>
      <c r="I1186" s="122"/>
      <c r="J1186" s="122"/>
      <c r="K1186" s="146"/>
    </row>
    <row r="1187" spans="2:11" ht="15">
      <c r="B1187" s="120"/>
      <c r="C1187" s="120"/>
      <c r="G1187" s="120"/>
      <c r="H1187" s="120"/>
      <c r="I1187" s="122"/>
      <c r="J1187" s="122"/>
      <c r="K1187" s="146"/>
    </row>
    <row r="1188" spans="2:11" ht="15">
      <c r="B1188" s="120"/>
      <c r="C1188" s="120"/>
      <c r="G1188" s="120"/>
      <c r="H1188" s="120"/>
      <c r="I1188" s="122"/>
      <c r="J1188" s="122"/>
      <c r="K1188" s="146"/>
    </row>
    <row r="1189" spans="2:11" ht="15">
      <c r="B1189" s="120"/>
      <c r="C1189" s="120"/>
      <c r="G1189" s="120"/>
      <c r="H1189" s="120"/>
      <c r="I1189" s="122"/>
      <c r="J1189" s="122"/>
      <c r="K1189" s="146"/>
    </row>
    <row r="1190" spans="2:11" ht="15">
      <c r="B1190" s="120"/>
      <c r="C1190" s="120"/>
      <c r="G1190" s="120"/>
      <c r="H1190" s="120"/>
      <c r="I1190" s="122"/>
      <c r="J1190" s="122"/>
      <c r="K1190" s="146"/>
    </row>
    <row r="1191" spans="2:11" ht="15">
      <c r="B1191" s="120"/>
      <c r="C1191" s="120"/>
      <c r="G1191" s="120"/>
      <c r="H1191" s="120"/>
      <c r="I1191" s="122"/>
      <c r="J1191" s="122"/>
      <c r="K1191" s="146"/>
    </row>
    <row r="1192" spans="2:11" ht="15">
      <c r="B1192" s="120"/>
      <c r="C1192" s="120"/>
      <c r="G1192" s="120"/>
      <c r="H1192" s="120"/>
      <c r="I1192" s="122"/>
      <c r="J1192" s="122"/>
      <c r="K1192" s="146"/>
    </row>
    <row r="1193" spans="2:11" ht="15">
      <c r="B1193" s="120"/>
      <c r="C1193" s="120"/>
      <c r="G1193" s="120"/>
      <c r="H1193" s="120"/>
      <c r="I1193" s="122"/>
      <c r="J1193" s="122"/>
      <c r="K1193" s="146"/>
    </row>
    <row r="1194" spans="2:11" ht="15">
      <c r="B1194" s="120"/>
      <c r="C1194" s="120"/>
      <c r="G1194" s="120"/>
      <c r="H1194" s="120"/>
      <c r="I1194" s="122"/>
      <c r="J1194" s="122"/>
      <c r="K1194" s="146"/>
    </row>
    <row r="1195" spans="2:11" ht="15">
      <c r="B1195" s="120"/>
      <c r="C1195" s="120"/>
      <c r="G1195" s="120"/>
      <c r="H1195" s="120"/>
      <c r="I1195" s="122"/>
      <c r="J1195" s="122"/>
      <c r="K1195" s="146"/>
    </row>
    <row r="1196" spans="2:11" ht="15">
      <c r="B1196" s="120"/>
      <c r="C1196" s="120"/>
      <c r="G1196" s="120"/>
      <c r="H1196" s="120"/>
      <c r="I1196" s="122"/>
      <c r="J1196" s="122"/>
      <c r="K1196" s="146"/>
    </row>
    <row r="1197" spans="2:11" ht="15">
      <c r="B1197" s="120"/>
      <c r="C1197" s="120"/>
      <c r="G1197" s="120"/>
      <c r="H1197" s="120"/>
      <c r="I1197" s="122"/>
      <c r="J1197" s="122"/>
      <c r="K1197" s="146"/>
    </row>
    <row r="1198" spans="2:11" ht="15">
      <c r="B1198" s="120"/>
      <c r="C1198" s="120"/>
      <c r="G1198" s="120"/>
      <c r="H1198" s="120"/>
      <c r="I1198" s="122"/>
      <c r="J1198" s="122"/>
      <c r="K1198" s="146"/>
    </row>
    <row r="1199" spans="2:11" ht="15">
      <c r="B1199" s="120"/>
      <c r="C1199" s="120"/>
      <c r="G1199" s="120"/>
      <c r="H1199" s="120"/>
      <c r="I1199" s="122"/>
      <c r="J1199" s="122"/>
      <c r="K1199" s="146"/>
    </row>
    <row r="1200" spans="2:11" ht="15">
      <c r="B1200" s="120"/>
      <c r="C1200" s="120"/>
      <c r="G1200" s="120"/>
      <c r="H1200" s="120"/>
      <c r="I1200" s="122"/>
      <c r="J1200" s="122"/>
      <c r="K1200" s="146"/>
    </row>
    <row r="1201" spans="2:11" ht="15">
      <c r="B1201" s="120"/>
      <c r="C1201" s="120"/>
      <c r="G1201" s="120"/>
      <c r="H1201" s="120"/>
      <c r="I1201" s="122"/>
      <c r="J1201" s="122"/>
      <c r="K1201" s="146"/>
    </row>
    <row r="1202" spans="2:11" ht="15">
      <c r="B1202" s="120"/>
      <c r="C1202" s="120"/>
      <c r="G1202" s="120"/>
      <c r="H1202" s="120"/>
      <c r="I1202" s="122"/>
      <c r="J1202" s="122"/>
      <c r="K1202" s="146"/>
    </row>
    <row r="1203" spans="2:11" ht="15">
      <c r="B1203" s="120"/>
      <c r="C1203" s="120"/>
      <c r="G1203" s="120"/>
      <c r="H1203" s="120"/>
      <c r="I1203" s="122"/>
      <c r="J1203" s="122"/>
      <c r="K1203" s="146"/>
    </row>
    <row r="1204" spans="2:11" ht="15">
      <c r="B1204" s="120"/>
      <c r="C1204" s="120"/>
      <c r="G1204" s="120"/>
      <c r="H1204" s="120"/>
      <c r="I1204" s="122"/>
      <c r="J1204" s="122"/>
      <c r="K1204" s="146"/>
    </row>
    <row r="1205" spans="2:11" ht="15">
      <c r="B1205" s="120"/>
      <c r="C1205" s="120"/>
      <c r="G1205" s="120"/>
      <c r="H1205" s="120"/>
      <c r="I1205" s="122"/>
      <c r="J1205" s="122"/>
      <c r="K1205" s="146"/>
    </row>
    <row r="1206" spans="2:11" ht="15">
      <c r="B1206" s="120"/>
      <c r="C1206" s="120"/>
      <c r="G1206" s="120"/>
      <c r="H1206" s="120"/>
      <c r="I1206" s="122"/>
      <c r="J1206" s="122"/>
      <c r="K1206" s="146"/>
    </row>
    <row r="1207" spans="2:11" ht="15">
      <c r="B1207" s="120"/>
      <c r="C1207" s="120"/>
      <c r="G1207" s="120"/>
      <c r="H1207" s="120"/>
      <c r="I1207" s="122"/>
      <c r="J1207" s="122"/>
      <c r="K1207" s="146"/>
    </row>
    <row r="1208" spans="2:11" ht="15">
      <c r="B1208" s="120"/>
      <c r="C1208" s="120"/>
      <c r="G1208" s="120"/>
      <c r="H1208" s="120"/>
      <c r="I1208" s="122"/>
      <c r="J1208" s="122"/>
      <c r="K1208" s="146"/>
    </row>
    <row r="1209" spans="2:11" ht="15">
      <c r="B1209" s="120"/>
      <c r="C1209" s="120"/>
      <c r="G1209" s="120"/>
      <c r="H1209" s="120"/>
      <c r="I1209" s="122"/>
      <c r="J1209" s="122"/>
      <c r="K1209" s="146"/>
    </row>
    <row r="1210" spans="2:11" ht="15">
      <c r="B1210" s="120"/>
      <c r="C1210" s="120"/>
      <c r="G1210" s="120"/>
      <c r="H1210" s="120"/>
      <c r="I1210" s="122"/>
      <c r="J1210" s="122"/>
      <c r="K1210" s="146"/>
    </row>
    <row r="1211" spans="2:11" ht="15">
      <c r="B1211" s="120"/>
      <c r="C1211" s="120"/>
      <c r="G1211" s="120"/>
      <c r="H1211" s="120"/>
      <c r="I1211" s="122"/>
      <c r="J1211" s="122"/>
      <c r="K1211" s="146"/>
    </row>
    <row r="1212" spans="2:11" ht="15">
      <c r="B1212" s="120"/>
      <c r="C1212" s="120"/>
      <c r="G1212" s="120"/>
      <c r="H1212" s="120"/>
      <c r="I1212" s="122"/>
      <c r="J1212" s="122"/>
      <c r="K1212" s="146"/>
    </row>
    <row r="1213" spans="2:11" ht="15">
      <c r="B1213" s="120"/>
      <c r="C1213" s="120"/>
      <c r="G1213" s="120"/>
      <c r="H1213" s="120"/>
      <c r="I1213" s="122"/>
      <c r="J1213" s="122"/>
      <c r="K1213" s="146"/>
    </row>
    <row r="1214" spans="2:11" ht="15">
      <c r="B1214" s="120"/>
      <c r="C1214" s="120"/>
      <c r="G1214" s="120"/>
      <c r="H1214" s="120"/>
      <c r="I1214" s="122"/>
      <c r="J1214" s="122"/>
      <c r="K1214" s="146"/>
    </row>
    <row r="1215" spans="2:11" ht="15">
      <c r="B1215" s="120"/>
      <c r="C1215" s="120"/>
      <c r="G1215" s="120"/>
      <c r="H1215" s="120"/>
      <c r="I1215" s="122"/>
      <c r="J1215" s="122"/>
      <c r="K1215" s="146"/>
    </row>
    <row r="1216" spans="2:11" ht="15">
      <c r="B1216" s="120"/>
      <c r="C1216" s="120"/>
      <c r="G1216" s="120"/>
      <c r="H1216" s="120"/>
      <c r="I1216" s="122"/>
      <c r="J1216" s="122"/>
      <c r="K1216" s="146"/>
    </row>
    <row r="1217" spans="2:11" ht="15">
      <c r="B1217" s="120"/>
      <c r="C1217" s="120"/>
      <c r="G1217" s="120"/>
      <c r="H1217" s="120"/>
      <c r="I1217" s="122"/>
      <c r="J1217" s="122"/>
      <c r="K1217" s="146"/>
    </row>
    <row r="1218" spans="2:11" ht="15">
      <c r="B1218" s="120"/>
      <c r="C1218" s="120"/>
      <c r="G1218" s="120"/>
      <c r="H1218" s="120"/>
      <c r="I1218" s="122"/>
      <c r="J1218" s="122"/>
      <c r="K1218" s="146"/>
    </row>
    <row r="1219" spans="2:11" ht="15">
      <c r="B1219" s="120"/>
      <c r="C1219" s="120"/>
      <c r="G1219" s="120"/>
      <c r="H1219" s="120"/>
      <c r="I1219" s="122"/>
      <c r="J1219" s="122"/>
      <c r="K1219" s="146"/>
    </row>
    <row r="1220" spans="2:11" ht="15">
      <c r="B1220" s="120"/>
      <c r="C1220" s="120"/>
      <c r="G1220" s="120"/>
      <c r="H1220" s="120"/>
      <c r="I1220" s="122"/>
      <c r="J1220" s="122"/>
      <c r="K1220" s="146"/>
    </row>
    <row r="1221" spans="2:11" ht="15">
      <c r="B1221" s="120"/>
      <c r="C1221" s="120"/>
      <c r="G1221" s="120"/>
      <c r="H1221" s="120"/>
      <c r="I1221" s="122"/>
      <c r="J1221" s="122"/>
      <c r="K1221" s="146"/>
    </row>
    <row r="1222" spans="2:11" ht="15">
      <c r="B1222" s="120"/>
      <c r="C1222" s="120"/>
      <c r="G1222" s="120"/>
      <c r="H1222" s="120"/>
      <c r="I1222" s="122"/>
      <c r="J1222" s="122"/>
      <c r="K1222" s="146"/>
    </row>
    <row r="1223" spans="2:11" ht="15">
      <c r="B1223" s="120"/>
      <c r="C1223" s="120"/>
      <c r="G1223" s="120"/>
      <c r="H1223" s="120"/>
      <c r="I1223" s="122"/>
      <c r="J1223" s="122"/>
      <c r="K1223" s="146"/>
    </row>
    <row r="1224" spans="2:11" ht="15">
      <c r="B1224" s="120"/>
      <c r="C1224" s="120"/>
      <c r="G1224" s="120"/>
      <c r="H1224" s="120"/>
      <c r="I1224" s="122"/>
      <c r="J1224" s="122"/>
      <c r="K1224" s="146"/>
    </row>
    <row r="1225" spans="2:11" ht="15">
      <c r="B1225" s="120"/>
      <c r="C1225" s="120"/>
      <c r="G1225" s="120"/>
      <c r="H1225" s="120"/>
      <c r="I1225" s="122"/>
      <c r="J1225" s="122"/>
      <c r="K1225" s="146"/>
    </row>
    <row r="1226" spans="2:11" ht="15">
      <c r="B1226" s="120"/>
      <c r="C1226" s="120"/>
      <c r="G1226" s="120"/>
      <c r="H1226" s="120"/>
      <c r="I1226" s="122"/>
      <c r="J1226" s="122"/>
      <c r="K1226" s="146"/>
    </row>
    <row r="1227" spans="2:11" ht="15">
      <c r="B1227" s="120"/>
      <c r="C1227" s="120"/>
      <c r="G1227" s="120"/>
      <c r="H1227" s="120"/>
      <c r="I1227" s="122"/>
      <c r="J1227" s="122"/>
      <c r="K1227" s="146"/>
    </row>
    <row r="1228" spans="2:11" ht="15">
      <c r="B1228" s="120"/>
      <c r="C1228" s="120"/>
      <c r="G1228" s="120"/>
      <c r="H1228" s="120"/>
      <c r="I1228" s="122"/>
      <c r="J1228" s="122"/>
      <c r="K1228" s="146"/>
    </row>
    <row r="1229" spans="2:11" ht="15">
      <c r="B1229" s="120"/>
      <c r="C1229" s="120"/>
      <c r="G1229" s="120"/>
      <c r="H1229" s="120"/>
      <c r="I1229" s="122"/>
      <c r="J1229" s="122"/>
      <c r="K1229" s="146"/>
    </row>
    <row r="1230" spans="2:11" ht="15">
      <c r="B1230" s="120"/>
      <c r="C1230" s="120"/>
      <c r="G1230" s="120"/>
      <c r="H1230" s="120"/>
      <c r="I1230" s="122"/>
      <c r="J1230" s="122"/>
      <c r="K1230" s="146"/>
    </row>
    <row r="1231" spans="2:11" ht="15">
      <c r="B1231" s="120"/>
      <c r="C1231" s="120"/>
      <c r="G1231" s="120"/>
      <c r="H1231" s="120"/>
      <c r="I1231" s="122"/>
      <c r="J1231" s="122"/>
      <c r="K1231" s="146"/>
    </row>
    <row r="1232" spans="2:11" ht="15">
      <c r="B1232" s="120"/>
      <c r="C1232" s="120"/>
      <c r="G1232" s="120"/>
      <c r="H1232" s="120"/>
      <c r="I1232" s="122"/>
      <c r="J1232" s="122"/>
      <c r="K1232" s="146"/>
    </row>
    <row r="1233" spans="2:11" ht="15">
      <c r="B1233" s="120"/>
      <c r="C1233" s="120"/>
      <c r="G1233" s="120"/>
      <c r="H1233" s="120"/>
      <c r="I1233" s="122"/>
      <c r="J1233" s="122"/>
      <c r="K1233" s="146"/>
    </row>
    <row r="1234" spans="2:11" ht="15">
      <c r="B1234" s="120"/>
      <c r="C1234" s="120"/>
      <c r="G1234" s="120"/>
      <c r="H1234" s="120"/>
      <c r="I1234" s="122"/>
      <c r="J1234" s="122"/>
      <c r="K1234" s="146"/>
    </row>
    <row r="1235" spans="2:11" ht="15">
      <c r="B1235" s="120"/>
      <c r="C1235" s="120"/>
      <c r="G1235" s="120"/>
      <c r="H1235" s="120"/>
      <c r="I1235" s="122"/>
      <c r="J1235" s="122"/>
      <c r="K1235" s="146"/>
    </row>
    <row r="1236" spans="2:11" ht="15">
      <c r="B1236" s="120"/>
      <c r="C1236" s="120"/>
      <c r="G1236" s="120"/>
      <c r="H1236" s="120"/>
      <c r="I1236" s="122"/>
      <c r="J1236" s="122"/>
      <c r="K1236" s="146"/>
    </row>
    <row r="1237" spans="2:11" ht="15">
      <c r="B1237" s="120"/>
      <c r="C1237" s="120"/>
      <c r="G1237" s="120"/>
      <c r="H1237" s="120"/>
      <c r="I1237" s="122"/>
      <c r="J1237" s="122"/>
      <c r="K1237" s="146"/>
    </row>
    <row r="1238" spans="2:11" ht="15">
      <c r="B1238" s="120"/>
      <c r="C1238" s="120"/>
      <c r="G1238" s="120"/>
      <c r="H1238" s="120"/>
      <c r="I1238" s="122"/>
      <c r="J1238" s="122"/>
      <c r="K1238" s="146"/>
    </row>
    <row r="1239" spans="2:11" ht="15">
      <c r="B1239" s="120"/>
      <c r="C1239" s="120"/>
      <c r="G1239" s="120"/>
      <c r="H1239" s="120"/>
      <c r="I1239" s="122"/>
      <c r="J1239" s="122"/>
      <c r="K1239" s="146"/>
    </row>
    <row r="1240" spans="2:11" ht="15">
      <c r="B1240" s="120"/>
      <c r="C1240" s="120"/>
      <c r="G1240" s="120"/>
      <c r="H1240" s="120"/>
      <c r="I1240" s="122"/>
      <c r="J1240" s="122"/>
      <c r="K1240" s="146"/>
    </row>
    <row r="1241" spans="2:11" ht="15">
      <c r="B1241" s="120"/>
      <c r="C1241" s="120"/>
      <c r="G1241" s="120"/>
      <c r="H1241" s="120"/>
      <c r="I1241" s="122"/>
      <c r="J1241" s="122"/>
      <c r="K1241" s="146"/>
    </row>
    <row r="1242" spans="2:11" ht="15">
      <c r="B1242" s="120"/>
      <c r="C1242" s="120"/>
      <c r="G1242" s="120"/>
      <c r="H1242" s="120"/>
      <c r="I1242" s="122"/>
      <c r="J1242" s="122"/>
      <c r="K1242" s="146"/>
    </row>
    <row r="1243" spans="2:11" ht="15">
      <c r="B1243" s="120"/>
      <c r="C1243" s="120"/>
      <c r="G1243" s="120"/>
      <c r="H1243" s="120"/>
      <c r="I1243" s="122"/>
      <c r="J1243" s="122"/>
      <c r="K1243" s="146"/>
    </row>
    <row r="1244" spans="2:11" ht="15">
      <c r="B1244" s="120"/>
      <c r="C1244" s="120"/>
      <c r="G1244" s="120"/>
      <c r="H1244" s="120"/>
      <c r="I1244" s="122"/>
      <c r="J1244" s="122"/>
      <c r="K1244" s="146"/>
    </row>
    <row r="1245" spans="2:11" ht="15">
      <c r="B1245" s="120"/>
      <c r="C1245" s="120"/>
      <c r="G1245" s="120"/>
      <c r="H1245" s="120"/>
      <c r="I1245" s="122"/>
      <c r="J1245" s="122"/>
      <c r="K1245" s="146"/>
    </row>
    <row r="1246" spans="2:11" ht="15">
      <c r="B1246" s="120"/>
      <c r="C1246" s="120"/>
      <c r="G1246" s="120"/>
      <c r="H1246" s="120"/>
      <c r="I1246" s="122"/>
      <c r="J1246" s="122"/>
      <c r="K1246" s="146"/>
    </row>
    <row r="1247" spans="2:11" ht="15">
      <c r="B1247" s="120"/>
      <c r="C1247" s="120"/>
      <c r="G1247" s="120"/>
      <c r="H1247" s="120"/>
      <c r="I1247" s="122"/>
      <c r="J1247" s="122"/>
      <c r="K1247" s="146"/>
    </row>
    <row r="1248" spans="2:11" ht="15">
      <c r="B1248" s="120"/>
      <c r="C1248" s="120"/>
      <c r="G1248" s="120"/>
      <c r="H1248" s="120"/>
      <c r="I1248" s="122"/>
      <c r="J1248" s="122"/>
      <c r="K1248" s="146"/>
    </row>
    <row r="1249" spans="2:11" ht="15">
      <c r="B1249" s="120"/>
      <c r="C1249" s="120"/>
      <c r="G1249" s="120"/>
      <c r="H1249" s="120"/>
      <c r="I1249" s="122"/>
      <c r="J1249" s="122"/>
      <c r="K1249" s="146"/>
    </row>
    <row r="1250" spans="2:11" ht="15">
      <c r="B1250" s="120"/>
      <c r="C1250" s="120"/>
      <c r="G1250" s="120"/>
      <c r="H1250" s="120"/>
      <c r="I1250" s="122"/>
      <c r="J1250" s="122"/>
      <c r="K1250" s="146"/>
    </row>
    <row r="1251" spans="2:11" ht="15">
      <c r="B1251" s="120"/>
      <c r="C1251" s="120"/>
      <c r="G1251" s="120"/>
      <c r="H1251" s="120"/>
      <c r="I1251" s="122"/>
      <c r="J1251" s="122"/>
      <c r="K1251" s="146"/>
    </row>
    <row r="1252" spans="2:11" ht="15">
      <c r="B1252" s="120"/>
      <c r="C1252" s="120"/>
      <c r="G1252" s="120"/>
      <c r="H1252" s="120"/>
      <c r="I1252" s="122"/>
      <c r="J1252" s="122"/>
      <c r="K1252" s="146"/>
    </row>
    <row r="1253" spans="2:11" ht="15">
      <c r="B1253" s="120"/>
      <c r="C1253" s="120"/>
      <c r="G1253" s="120"/>
      <c r="H1253" s="120"/>
      <c r="I1253" s="122"/>
      <c r="J1253" s="122"/>
      <c r="K1253" s="146"/>
    </row>
    <row r="1254" spans="2:11" ht="15">
      <c r="B1254" s="120"/>
      <c r="C1254" s="120"/>
      <c r="G1254" s="120"/>
      <c r="H1254" s="120"/>
      <c r="I1254" s="122"/>
      <c r="J1254" s="122"/>
      <c r="K1254" s="146"/>
    </row>
    <row r="1255" spans="2:11" ht="15">
      <c r="B1255" s="120"/>
      <c r="C1255" s="120"/>
      <c r="G1255" s="120"/>
      <c r="H1255" s="120"/>
      <c r="I1255" s="122"/>
      <c r="J1255" s="122"/>
      <c r="K1255" s="146"/>
    </row>
    <row r="1256" spans="2:11" ht="15">
      <c r="B1256" s="120"/>
      <c r="C1256" s="120"/>
      <c r="G1256" s="120"/>
      <c r="H1256" s="120"/>
      <c r="I1256" s="122"/>
      <c r="J1256" s="122"/>
      <c r="K1256" s="146"/>
    </row>
    <row r="1257" spans="2:11" ht="15">
      <c r="B1257" s="120"/>
      <c r="C1257" s="120"/>
      <c r="G1257" s="120"/>
      <c r="H1257" s="120"/>
      <c r="I1257" s="122"/>
      <c r="J1257" s="122"/>
      <c r="K1257" s="146"/>
    </row>
    <row r="1258" spans="2:11" ht="15">
      <c r="B1258" s="120"/>
      <c r="C1258" s="120"/>
      <c r="G1258" s="120"/>
      <c r="H1258" s="120"/>
      <c r="I1258" s="122"/>
      <c r="J1258" s="122"/>
      <c r="K1258" s="146"/>
    </row>
    <row r="1259" spans="2:11" ht="15">
      <c r="B1259" s="120"/>
      <c r="C1259" s="120"/>
      <c r="G1259" s="120"/>
      <c r="H1259" s="120"/>
      <c r="I1259" s="122"/>
      <c r="J1259" s="122"/>
      <c r="K1259" s="146"/>
    </row>
    <row r="1260" spans="2:11" ht="15">
      <c r="B1260" s="120"/>
      <c r="C1260" s="120"/>
      <c r="G1260" s="120"/>
      <c r="H1260" s="120"/>
      <c r="I1260" s="122"/>
      <c r="J1260" s="122"/>
      <c r="K1260" s="146"/>
    </row>
    <row r="1261" spans="2:11" ht="15">
      <c r="B1261" s="120"/>
      <c r="C1261" s="120"/>
      <c r="G1261" s="120"/>
      <c r="H1261" s="120"/>
      <c r="I1261" s="122"/>
      <c r="J1261" s="122"/>
      <c r="K1261" s="146"/>
    </row>
    <row r="1262" spans="2:11" ht="15">
      <c r="B1262" s="120"/>
      <c r="C1262" s="120"/>
      <c r="G1262" s="120"/>
      <c r="H1262" s="120"/>
      <c r="I1262" s="122"/>
      <c r="J1262" s="122"/>
      <c r="K1262" s="146"/>
    </row>
    <row r="1263" spans="2:11" ht="15">
      <c r="B1263" s="120"/>
      <c r="C1263" s="120"/>
      <c r="G1263" s="120"/>
      <c r="H1263" s="120"/>
      <c r="I1263" s="122"/>
      <c r="J1263" s="122"/>
      <c r="K1263" s="146"/>
    </row>
    <row r="1264" spans="2:11" ht="15">
      <c r="B1264" s="120"/>
      <c r="C1264" s="120"/>
      <c r="G1264" s="120"/>
      <c r="H1264" s="120"/>
      <c r="I1264" s="122"/>
      <c r="J1264" s="122"/>
      <c r="K1264" s="146"/>
    </row>
    <row r="1265" spans="2:11" ht="15">
      <c r="B1265" s="120"/>
      <c r="C1265" s="120"/>
      <c r="G1265" s="120"/>
      <c r="H1265" s="120"/>
      <c r="I1265" s="122"/>
      <c r="J1265" s="122"/>
      <c r="K1265" s="146"/>
    </row>
    <row r="1266" spans="2:11" ht="15">
      <c r="B1266" s="120"/>
      <c r="C1266" s="120"/>
      <c r="G1266" s="120"/>
      <c r="H1266" s="120"/>
      <c r="I1266" s="122"/>
      <c r="J1266" s="122"/>
      <c r="K1266" s="146"/>
    </row>
    <row r="1267" spans="2:11" ht="15">
      <c r="B1267" s="120"/>
      <c r="C1267" s="120"/>
      <c r="G1267" s="120"/>
      <c r="H1267" s="120"/>
      <c r="I1267" s="122"/>
      <c r="J1267" s="122"/>
      <c r="K1267" s="146"/>
    </row>
    <row r="1268" spans="2:11" ht="15">
      <c r="B1268" s="120"/>
      <c r="C1268" s="120"/>
      <c r="G1268" s="120"/>
      <c r="H1268" s="120"/>
      <c r="I1268" s="122"/>
      <c r="J1268" s="122"/>
      <c r="K1268" s="146"/>
    </row>
    <row r="1269" spans="2:11" ht="15">
      <c r="B1269" s="120"/>
      <c r="C1269" s="120"/>
      <c r="G1269" s="120"/>
      <c r="H1269" s="120"/>
      <c r="I1269" s="122"/>
      <c r="J1269" s="122"/>
      <c r="K1269" s="146"/>
    </row>
    <row r="1270" spans="2:11" ht="15">
      <c r="B1270" s="120"/>
      <c r="C1270" s="120"/>
      <c r="G1270" s="120"/>
      <c r="H1270" s="120"/>
      <c r="I1270" s="122"/>
      <c r="J1270" s="122"/>
      <c r="K1270" s="146"/>
    </row>
    <row r="1271" spans="2:11" ht="15">
      <c r="B1271" s="120"/>
      <c r="C1271" s="120"/>
      <c r="G1271" s="120"/>
      <c r="H1271" s="120"/>
      <c r="I1271" s="122"/>
      <c r="J1271" s="122"/>
      <c r="K1271" s="146"/>
    </row>
    <row r="1272" spans="2:11" ht="15">
      <c r="B1272" s="120"/>
      <c r="C1272" s="120"/>
      <c r="G1272" s="120"/>
      <c r="H1272" s="120"/>
      <c r="I1272" s="122"/>
      <c r="J1272" s="122"/>
      <c r="K1272" s="146"/>
    </row>
    <row r="1273" spans="2:11" ht="15">
      <c r="B1273" s="120"/>
      <c r="C1273" s="120"/>
      <c r="G1273" s="120"/>
      <c r="H1273" s="120"/>
      <c r="I1273" s="122"/>
      <c r="J1273" s="122"/>
      <c r="K1273" s="146"/>
    </row>
    <row r="1274" spans="2:11" ht="15">
      <c r="B1274" s="120"/>
      <c r="C1274" s="120"/>
      <c r="G1274" s="120"/>
      <c r="H1274" s="120"/>
      <c r="I1274" s="122"/>
      <c r="J1274" s="122"/>
      <c r="K1274" s="146"/>
    </row>
    <row r="1275" spans="2:11" ht="15">
      <c r="B1275" s="120"/>
      <c r="C1275" s="120"/>
      <c r="G1275" s="120"/>
      <c r="H1275" s="120"/>
      <c r="I1275" s="122"/>
      <c r="J1275" s="122"/>
      <c r="K1275" s="146"/>
    </row>
    <row r="1276" spans="2:11" ht="15">
      <c r="B1276" s="120"/>
      <c r="C1276" s="120"/>
      <c r="G1276" s="120"/>
      <c r="H1276" s="120"/>
      <c r="I1276" s="122"/>
      <c r="J1276" s="122"/>
      <c r="K1276" s="146"/>
    </row>
    <row r="1277" spans="2:11" ht="15">
      <c r="B1277" s="120"/>
      <c r="C1277" s="120"/>
      <c r="G1277" s="120"/>
      <c r="H1277" s="120"/>
      <c r="I1277" s="122"/>
      <c r="J1277" s="122"/>
      <c r="K1277" s="146"/>
    </row>
    <row r="1278" spans="2:11" ht="15">
      <c r="B1278" s="120"/>
      <c r="C1278" s="120"/>
      <c r="G1278" s="120"/>
      <c r="H1278" s="120"/>
      <c r="I1278" s="122"/>
      <c r="J1278" s="122"/>
      <c r="K1278" s="146"/>
    </row>
    <row r="1279" spans="2:11" ht="15">
      <c r="B1279" s="120"/>
      <c r="C1279" s="120"/>
      <c r="G1279" s="120"/>
      <c r="H1279" s="120"/>
      <c r="I1279" s="122"/>
      <c r="J1279" s="122"/>
      <c r="K1279" s="146"/>
    </row>
    <row r="1280" spans="2:11" ht="15">
      <c r="B1280" s="120"/>
      <c r="C1280" s="120"/>
      <c r="G1280" s="120"/>
      <c r="H1280" s="120"/>
      <c r="I1280" s="122"/>
      <c r="J1280" s="122"/>
      <c r="K1280" s="146"/>
    </row>
    <row r="1281" spans="2:11" ht="15">
      <c r="B1281" s="120"/>
      <c r="C1281" s="120"/>
      <c r="G1281" s="120"/>
      <c r="H1281" s="120"/>
      <c r="I1281" s="122"/>
      <c r="J1281" s="122"/>
      <c r="K1281" s="146"/>
    </row>
    <row r="1282" spans="2:11" ht="15">
      <c r="B1282" s="120"/>
      <c r="C1282" s="120"/>
      <c r="G1282" s="120"/>
      <c r="H1282" s="120"/>
      <c r="I1282" s="122"/>
      <c r="J1282" s="122"/>
      <c r="K1282" s="146"/>
    </row>
    <row r="1283" spans="2:11" ht="15">
      <c r="B1283" s="120"/>
      <c r="C1283" s="120"/>
      <c r="G1283" s="120"/>
      <c r="H1283" s="120"/>
      <c r="I1283" s="122"/>
      <c r="J1283" s="122"/>
      <c r="K1283" s="146"/>
    </row>
    <row r="1284" spans="2:11" ht="15">
      <c r="B1284" s="120"/>
      <c r="C1284" s="120"/>
      <c r="G1284" s="120"/>
      <c r="H1284" s="120"/>
      <c r="I1284" s="122"/>
      <c r="J1284" s="122"/>
      <c r="K1284" s="146"/>
    </row>
    <row r="1285" spans="2:11" ht="15">
      <c r="B1285" s="120"/>
      <c r="C1285" s="120"/>
      <c r="G1285" s="120"/>
      <c r="H1285" s="120"/>
      <c r="I1285" s="122"/>
      <c r="J1285" s="122"/>
      <c r="K1285" s="146"/>
    </row>
    <row r="1286" spans="2:11" ht="15">
      <c r="B1286" s="120"/>
      <c r="C1286" s="120"/>
      <c r="G1286" s="120"/>
      <c r="H1286" s="120"/>
      <c r="I1286" s="122"/>
      <c r="J1286" s="122"/>
      <c r="K1286" s="146"/>
    </row>
    <row r="1287" spans="2:11" ht="15">
      <c r="B1287" s="120"/>
      <c r="C1287" s="120"/>
      <c r="G1287" s="120"/>
      <c r="H1287" s="120"/>
      <c r="I1287" s="122"/>
      <c r="J1287" s="122"/>
      <c r="K1287" s="146"/>
    </row>
    <row r="1288" spans="2:11" ht="15">
      <c r="B1288" s="120"/>
      <c r="C1288" s="120"/>
      <c r="G1288" s="120"/>
      <c r="H1288" s="120"/>
      <c r="I1288" s="122"/>
      <c r="J1288" s="122"/>
      <c r="K1288" s="146"/>
    </row>
    <row r="1289" spans="2:11" ht="15">
      <c r="B1289" s="120"/>
      <c r="C1289" s="120"/>
      <c r="G1289" s="120"/>
      <c r="H1289" s="120"/>
      <c r="I1289" s="122"/>
      <c r="J1289" s="122"/>
      <c r="K1289" s="146"/>
    </row>
    <row r="1290" spans="2:11" ht="15">
      <c r="B1290" s="120"/>
      <c r="C1290" s="120"/>
      <c r="G1290" s="120"/>
      <c r="H1290" s="120"/>
      <c r="I1290" s="122"/>
      <c r="J1290" s="122"/>
      <c r="K1290" s="146"/>
    </row>
    <row r="1291" spans="2:11" ht="15">
      <c r="B1291" s="120"/>
      <c r="C1291" s="120"/>
      <c r="G1291" s="120"/>
      <c r="H1291" s="120"/>
      <c r="I1291" s="122"/>
      <c r="J1291" s="122"/>
      <c r="K1291" s="146"/>
    </row>
    <row r="1292" spans="2:11" ht="15">
      <c r="B1292" s="120"/>
      <c r="C1292" s="120"/>
      <c r="G1292" s="120"/>
      <c r="H1292" s="120"/>
      <c r="I1292" s="122"/>
      <c r="J1292" s="122"/>
      <c r="K1292" s="146"/>
    </row>
    <row r="1293" spans="2:11" ht="15">
      <c r="B1293" s="120"/>
      <c r="C1293" s="120"/>
      <c r="G1293" s="120"/>
      <c r="H1293" s="120"/>
      <c r="I1293" s="122"/>
      <c r="J1293" s="122"/>
      <c r="K1293" s="146"/>
    </row>
    <row r="1294" spans="2:11" ht="15">
      <c r="B1294" s="120"/>
      <c r="C1294" s="120"/>
      <c r="G1294" s="120"/>
      <c r="H1294" s="120"/>
      <c r="I1294" s="122"/>
      <c r="J1294" s="122"/>
      <c r="K1294" s="146"/>
    </row>
    <row r="1295" spans="2:11" ht="15">
      <c r="B1295" s="120"/>
      <c r="C1295" s="120"/>
      <c r="G1295" s="120"/>
      <c r="H1295" s="120"/>
      <c r="I1295" s="122"/>
      <c r="J1295" s="122"/>
      <c r="K1295" s="146"/>
    </row>
    <row r="1296" spans="2:11" ht="15">
      <c r="B1296" s="120"/>
      <c r="C1296" s="120"/>
      <c r="G1296" s="120"/>
      <c r="H1296" s="120"/>
      <c r="I1296" s="122"/>
      <c r="J1296" s="122"/>
      <c r="K1296" s="146"/>
    </row>
    <row r="1297" spans="2:11" ht="15">
      <c r="B1297" s="120"/>
      <c r="C1297" s="120"/>
      <c r="G1297" s="120"/>
      <c r="H1297" s="120"/>
      <c r="I1297" s="122"/>
      <c r="J1297" s="122"/>
      <c r="K1297" s="146"/>
    </row>
    <row r="1298" spans="2:11" ht="15">
      <c r="B1298" s="120"/>
      <c r="C1298" s="120"/>
      <c r="G1298" s="120"/>
      <c r="H1298" s="120"/>
      <c r="I1298" s="122"/>
      <c r="J1298" s="122"/>
      <c r="K1298" s="146"/>
    </row>
    <row r="1299" spans="2:11" ht="15">
      <c r="B1299" s="120"/>
      <c r="C1299" s="120"/>
      <c r="G1299" s="120"/>
      <c r="H1299" s="120"/>
      <c r="I1299" s="122"/>
      <c r="J1299" s="122"/>
      <c r="K1299" s="146"/>
    </row>
    <row r="1300" spans="2:11" ht="15">
      <c r="B1300" s="120"/>
      <c r="C1300" s="120"/>
      <c r="G1300" s="120"/>
      <c r="H1300" s="120"/>
      <c r="I1300" s="122"/>
      <c r="J1300" s="122"/>
      <c r="K1300" s="146"/>
    </row>
    <row r="1301" spans="2:11" ht="15">
      <c r="B1301" s="120"/>
      <c r="C1301" s="120"/>
      <c r="G1301" s="120"/>
      <c r="H1301" s="120"/>
      <c r="I1301" s="122"/>
      <c r="J1301" s="122"/>
      <c r="K1301" s="146"/>
    </row>
    <row r="1302" spans="2:11" ht="15">
      <c r="B1302" s="120"/>
      <c r="C1302" s="120"/>
      <c r="G1302" s="120"/>
      <c r="H1302" s="120"/>
      <c r="I1302" s="122"/>
      <c r="J1302" s="122"/>
      <c r="K1302" s="146"/>
    </row>
    <row r="1303" spans="2:11" ht="15">
      <c r="B1303" s="120"/>
      <c r="C1303" s="120"/>
      <c r="G1303" s="120"/>
      <c r="H1303" s="120"/>
      <c r="I1303" s="122"/>
      <c r="J1303" s="122"/>
      <c r="K1303" s="146"/>
    </row>
    <row r="1304" spans="2:11" ht="15">
      <c r="B1304" s="120"/>
      <c r="C1304" s="120"/>
      <c r="G1304" s="120"/>
      <c r="H1304" s="120"/>
      <c r="I1304" s="122"/>
      <c r="J1304" s="122"/>
      <c r="K1304" s="146"/>
    </row>
    <row r="1305" spans="2:11" ht="15">
      <c r="B1305" s="120"/>
      <c r="C1305" s="120"/>
      <c r="G1305" s="120"/>
      <c r="H1305" s="120"/>
      <c r="I1305" s="122"/>
      <c r="J1305" s="122"/>
      <c r="K1305" s="146"/>
    </row>
    <row r="1306" spans="2:11" ht="15">
      <c r="B1306" s="120"/>
      <c r="C1306" s="120"/>
      <c r="G1306" s="120"/>
      <c r="H1306" s="120"/>
      <c r="I1306" s="122"/>
      <c r="J1306" s="122"/>
      <c r="K1306" s="146"/>
    </row>
    <row r="1307" spans="2:11" ht="15">
      <c r="B1307" s="120"/>
      <c r="C1307" s="120"/>
      <c r="G1307" s="120"/>
      <c r="H1307" s="120"/>
      <c r="I1307" s="122"/>
      <c r="J1307" s="122"/>
      <c r="K1307" s="146"/>
    </row>
    <row r="1308" spans="2:11" ht="15">
      <c r="B1308" s="120"/>
      <c r="C1308" s="120"/>
      <c r="G1308" s="120"/>
      <c r="H1308" s="120"/>
      <c r="I1308" s="122"/>
      <c r="J1308" s="122"/>
      <c r="K1308" s="146"/>
    </row>
    <row r="1309" spans="2:11" ht="15">
      <c r="B1309" s="120"/>
      <c r="C1309" s="120"/>
      <c r="G1309" s="120"/>
      <c r="H1309" s="120"/>
      <c r="I1309" s="122"/>
      <c r="J1309" s="122"/>
      <c r="K1309" s="146"/>
    </row>
    <row r="1310" spans="2:11" ht="15">
      <c r="B1310" s="120"/>
      <c r="C1310" s="120"/>
      <c r="G1310" s="120"/>
      <c r="H1310" s="120"/>
      <c r="I1310" s="122"/>
      <c r="J1310" s="122"/>
      <c r="K1310" s="146"/>
    </row>
    <row r="1311" spans="2:11" ht="15">
      <c r="B1311" s="120"/>
      <c r="C1311" s="120"/>
      <c r="G1311" s="120"/>
      <c r="H1311" s="120"/>
      <c r="I1311" s="122"/>
      <c r="J1311" s="122"/>
      <c r="K1311" s="146"/>
    </row>
    <row r="1312" spans="2:11" ht="15">
      <c r="B1312" s="120"/>
      <c r="C1312" s="120"/>
      <c r="G1312" s="120"/>
      <c r="H1312" s="120"/>
      <c r="I1312" s="122"/>
      <c r="J1312" s="122"/>
      <c r="K1312" s="146"/>
    </row>
    <row r="1313" spans="2:11" ht="15">
      <c r="B1313" s="120"/>
      <c r="C1313" s="120"/>
      <c r="G1313" s="120"/>
      <c r="H1313" s="120"/>
      <c r="I1313" s="122"/>
      <c r="J1313" s="122"/>
      <c r="K1313" s="146"/>
    </row>
    <row r="1314" spans="2:11" ht="15">
      <c r="B1314" s="120"/>
      <c r="C1314" s="120"/>
      <c r="G1314" s="120"/>
      <c r="H1314" s="120"/>
      <c r="I1314" s="122"/>
      <c r="J1314" s="122"/>
      <c r="K1314" s="146"/>
    </row>
    <row r="1315" spans="2:11" ht="15">
      <c r="B1315" s="120"/>
      <c r="C1315" s="120"/>
      <c r="G1315" s="120"/>
      <c r="H1315" s="120"/>
      <c r="I1315" s="122"/>
      <c r="J1315" s="122"/>
      <c r="K1315" s="146"/>
    </row>
    <row r="1316" spans="2:11" ht="15">
      <c r="B1316" s="120"/>
      <c r="C1316" s="120"/>
      <c r="G1316" s="120"/>
      <c r="H1316" s="120"/>
      <c r="I1316" s="122"/>
      <c r="J1316" s="122"/>
      <c r="K1316" s="146"/>
    </row>
    <row r="1317" spans="2:11" ht="15">
      <c r="B1317" s="120"/>
      <c r="C1317" s="120"/>
      <c r="G1317" s="120"/>
      <c r="H1317" s="120"/>
      <c r="I1317" s="122"/>
      <c r="J1317" s="122"/>
      <c r="K1317" s="146"/>
    </row>
    <row r="1318" spans="2:11" ht="15">
      <c r="B1318" s="120"/>
      <c r="C1318" s="120"/>
      <c r="G1318" s="120"/>
      <c r="H1318" s="120"/>
      <c r="I1318" s="122"/>
      <c r="J1318" s="122"/>
      <c r="K1318" s="146"/>
    </row>
    <row r="1319" spans="2:11" ht="15">
      <c r="B1319" s="120"/>
      <c r="C1319" s="120"/>
      <c r="G1319" s="120"/>
      <c r="H1319" s="120"/>
      <c r="I1319" s="122"/>
      <c r="J1319" s="122"/>
      <c r="K1319" s="146"/>
    </row>
    <row r="1320" spans="2:11" ht="15">
      <c r="B1320" s="120"/>
      <c r="C1320" s="120"/>
      <c r="G1320" s="120"/>
      <c r="H1320" s="120"/>
      <c r="I1320" s="122"/>
      <c r="J1320" s="122"/>
      <c r="K1320" s="146"/>
    </row>
    <row r="1321" spans="2:11" ht="15">
      <c r="B1321" s="120"/>
      <c r="C1321" s="120"/>
      <c r="G1321" s="120"/>
      <c r="H1321" s="120"/>
      <c r="I1321" s="122"/>
      <c r="J1321" s="122"/>
      <c r="K1321" s="146"/>
    </row>
    <row r="1322" spans="2:11" ht="15">
      <c r="B1322" s="120"/>
      <c r="C1322" s="120"/>
      <c r="G1322" s="120"/>
      <c r="H1322" s="120"/>
      <c r="I1322" s="122"/>
      <c r="J1322" s="122"/>
      <c r="K1322" s="146"/>
    </row>
    <row r="1323" spans="2:11" ht="15">
      <c r="B1323" s="120"/>
      <c r="C1323" s="120"/>
      <c r="G1323" s="120"/>
      <c r="H1323" s="120"/>
      <c r="I1323" s="122"/>
      <c r="J1323" s="122"/>
      <c r="K1323" s="146"/>
    </row>
    <row r="1324" spans="2:11" ht="15">
      <c r="B1324" s="120"/>
      <c r="C1324" s="120"/>
      <c r="G1324" s="120"/>
      <c r="H1324" s="120"/>
      <c r="I1324" s="122"/>
      <c r="J1324" s="122"/>
      <c r="K1324" s="146"/>
    </row>
    <row r="1325" spans="2:11" ht="15">
      <c r="B1325" s="120"/>
      <c r="C1325" s="120"/>
      <c r="G1325" s="120"/>
      <c r="H1325" s="120"/>
      <c r="I1325" s="122"/>
      <c r="J1325" s="122"/>
      <c r="K1325" s="146"/>
    </row>
    <row r="1326" spans="2:11" ht="15">
      <c r="B1326" s="120"/>
      <c r="C1326" s="120"/>
      <c r="G1326" s="120"/>
      <c r="H1326" s="120"/>
      <c r="I1326" s="122"/>
      <c r="J1326" s="122"/>
      <c r="K1326" s="146"/>
    </row>
    <row r="1327" spans="2:11" ht="15">
      <c r="B1327" s="120"/>
      <c r="C1327" s="120"/>
      <c r="G1327" s="120"/>
      <c r="H1327" s="120"/>
      <c r="I1327" s="122"/>
      <c r="J1327" s="122"/>
      <c r="K1327" s="146"/>
    </row>
    <row r="1328" spans="2:11" ht="15">
      <c r="B1328" s="120"/>
      <c r="C1328" s="120"/>
      <c r="G1328" s="120"/>
      <c r="H1328" s="120"/>
      <c r="I1328" s="122"/>
      <c r="J1328" s="122"/>
      <c r="K1328" s="146"/>
    </row>
    <row r="1329" spans="2:11" ht="15">
      <c r="B1329" s="120"/>
      <c r="C1329" s="120"/>
      <c r="G1329" s="120"/>
      <c r="H1329" s="120"/>
      <c r="I1329" s="122"/>
      <c r="J1329" s="122"/>
      <c r="K1329" s="146"/>
    </row>
    <row r="1330" spans="2:11" ht="15">
      <c r="B1330" s="120"/>
      <c r="C1330" s="120"/>
      <c r="G1330" s="120"/>
      <c r="H1330" s="120"/>
      <c r="I1330" s="122"/>
      <c r="J1330" s="122"/>
      <c r="K1330" s="146"/>
    </row>
    <row r="1331" spans="2:11" ht="15">
      <c r="B1331" s="120"/>
      <c r="C1331" s="120"/>
      <c r="G1331" s="120"/>
      <c r="H1331" s="120"/>
      <c r="I1331" s="122"/>
      <c r="J1331" s="122"/>
      <c r="K1331" s="146"/>
    </row>
    <row r="1332" spans="2:11" ht="15">
      <c r="B1332" s="120"/>
      <c r="C1332" s="120"/>
      <c r="G1332" s="120"/>
      <c r="H1332" s="120"/>
      <c r="I1332" s="122"/>
      <c r="J1332" s="122"/>
      <c r="K1332" s="146"/>
    </row>
    <row r="1333" spans="2:11" ht="15">
      <c r="B1333" s="120"/>
      <c r="C1333" s="120"/>
      <c r="G1333" s="120"/>
      <c r="H1333" s="120"/>
      <c r="I1333" s="122"/>
      <c r="J1333" s="122"/>
      <c r="K1333" s="146"/>
    </row>
    <row r="1334" spans="2:11" ht="15">
      <c r="B1334" s="120"/>
      <c r="C1334" s="120"/>
      <c r="G1334" s="120"/>
      <c r="H1334" s="120"/>
      <c r="I1334" s="122"/>
      <c r="J1334" s="122"/>
      <c r="K1334" s="146"/>
    </row>
    <row r="1335" spans="2:11" ht="15">
      <c r="B1335" s="120"/>
      <c r="C1335" s="120"/>
      <c r="G1335" s="120"/>
      <c r="H1335" s="120"/>
      <c r="I1335" s="122"/>
      <c r="J1335" s="122"/>
      <c r="K1335" s="146"/>
    </row>
    <row r="1336" spans="2:11" ht="15">
      <c r="B1336" s="120"/>
      <c r="C1336" s="120"/>
      <c r="G1336" s="120"/>
      <c r="H1336" s="120"/>
      <c r="I1336" s="122"/>
      <c r="J1336" s="122"/>
      <c r="K1336" s="146"/>
    </row>
    <row r="1337" spans="2:11" ht="15">
      <c r="B1337" s="120"/>
      <c r="C1337" s="120"/>
      <c r="G1337" s="120"/>
      <c r="H1337" s="120"/>
      <c r="I1337" s="122"/>
      <c r="J1337" s="122"/>
      <c r="K1337" s="146"/>
    </row>
    <row r="1338" spans="2:11" ht="15">
      <c r="B1338" s="120"/>
      <c r="C1338" s="120"/>
      <c r="G1338" s="120"/>
      <c r="H1338" s="120"/>
      <c r="I1338" s="122"/>
      <c r="J1338" s="122"/>
      <c r="K1338" s="146"/>
    </row>
    <row r="1339" spans="2:11" ht="15">
      <c r="B1339" s="120"/>
      <c r="C1339" s="120"/>
      <c r="G1339" s="120"/>
      <c r="H1339" s="120"/>
      <c r="I1339" s="122"/>
      <c r="J1339" s="122"/>
      <c r="K1339" s="146"/>
    </row>
    <row r="1340" spans="2:11" ht="15">
      <c r="B1340" s="120"/>
      <c r="C1340" s="120"/>
      <c r="G1340" s="120"/>
      <c r="H1340" s="120"/>
      <c r="I1340" s="122"/>
      <c r="J1340" s="122"/>
      <c r="K1340" s="146"/>
    </row>
    <row r="1341" spans="2:11" ht="15">
      <c r="B1341" s="120"/>
      <c r="C1341" s="120"/>
      <c r="G1341" s="120"/>
      <c r="H1341" s="120"/>
      <c r="I1341" s="122"/>
      <c r="J1341" s="122"/>
      <c r="K1341" s="146"/>
    </row>
    <row r="1342" spans="2:11" ht="15">
      <c r="B1342" s="120"/>
      <c r="C1342" s="120"/>
      <c r="G1342" s="120"/>
      <c r="H1342" s="120"/>
      <c r="I1342" s="122"/>
      <c r="J1342" s="122"/>
      <c r="K1342" s="146"/>
    </row>
    <row r="1343" spans="2:11" ht="15">
      <c r="B1343" s="120"/>
      <c r="C1343" s="120"/>
      <c r="G1343" s="120"/>
      <c r="H1343" s="120"/>
      <c r="I1343" s="122"/>
      <c r="J1343" s="122"/>
      <c r="K1343" s="146"/>
    </row>
    <row r="1344" spans="2:11" ht="15">
      <c r="B1344" s="120"/>
      <c r="C1344" s="120"/>
      <c r="G1344" s="120"/>
      <c r="H1344" s="120"/>
      <c r="I1344" s="122"/>
      <c r="J1344" s="122"/>
      <c r="K1344" s="146"/>
    </row>
    <row r="1345" spans="2:11" ht="15">
      <c r="B1345" s="120"/>
      <c r="C1345" s="120"/>
      <c r="G1345" s="120"/>
      <c r="H1345" s="120"/>
      <c r="I1345" s="122"/>
      <c r="J1345" s="122"/>
      <c r="K1345" s="146"/>
    </row>
    <row r="1346" spans="2:11" ht="15">
      <c r="B1346" s="120"/>
      <c r="C1346" s="120"/>
      <c r="G1346" s="120"/>
      <c r="H1346" s="120"/>
      <c r="I1346" s="122"/>
      <c r="J1346" s="122"/>
      <c r="K1346" s="146"/>
    </row>
    <row r="1347" spans="2:11" ht="15">
      <c r="B1347" s="120"/>
      <c r="C1347" s="120"/>
      <c r="G1347" s="120"/>
      <c r="H1347" s="120"/>
      <c r="I1347" s="122"/>
      <c r="J1347" s="122"/>
      <c r="K1347" s="146"/>
    </row>
    <row r="1348" spans="2:11" ht="15">
      <c r="B1348" s="120"/>
      <c r="C1348" s="120"/>
      <c r="G1348" s="120"/>
      <c r="H1348" s="120"/>
      <c r="I1348" s="122"/>
      <c r="J1348" s="122"/>
      <c r="K1348" s="146"/>
    </row>
    <row r="1349" spans="2:11" ht="15">
      <c r="B1349" s="120"/>
      <c r="C1349" s="120"/>
      <c r="G1349" s="120"/>
      <c r="H1349" s="120"/>
      <c r="I1349" s="122"/>
      <c r="J1349" s="122"/>
      <c r="K1349" s="146"/>
    </row>
    <row r="1350" spans="2:11" ht="15">
      <c r="B1350" s="120"/>
      <c r="C1350" s="120"/>
      <c r="G1350" s="120"/>
      <c r="H1350" s="120"/>
      <c r="I1350" s="122"/>
      <c r="J1350" s="122"/>
      <c r="K1350" s="146"/>
    </row>
    <row r="1351" spans="2:11" ht="15">
      <c r="B1351" s="120"/>
      <c r="C1351" s="120"/>
      <c r="G1351" s="120"/>
      <c r="H1351" s="120"/>
      <c r="I1351" s="122"/>
      <c r="J1351" s="122"/>
      <c r="K1351" s="146"/>
    </row>
    <row r="1352" spans="2:11" ht="15">
      <c r="B1352" s="120"/>
      <c r="C1352" s="120"/>
      <c r="G1352" s="120"/>
      <c r="H1352" s="120"/>
      <c r="I1352" s="122"/>
      <c r="J1352" s="122"/>
      <c r="K1352" s="146"/>
    </row>
    <row r="1353" spans="2:11" ht="15">
      <c r="B1353" s="120"/>
      <c r="C1353" s="120"/>
      <c r="G1353" s="120"/>
      <c r="H1353" s="120"/>
      <c r="I1353" s="122"/>
      <c r="J1353" s="122"/>
      <c r="K1353" s="146"/>
    </row>
    <row r="1354" spans="2:11" ht="15">
      <c r="B1354" s="120"/>
      <c r="C1354" s="120"/>
      <c r="G1354" s="120"/>
      <c r="H1354" s="120"/>
      <c r="I1354" s="122"/>
      <c r="J1354" s="122"/>
      <c r="K1354" s="146"/>
    </row>
    <row r="1355" spans="2:11" ht="15">
      <c r="B1355" s="120"/>
      <c r="C1355" s="120"/>
      <c r="G1355" s="120"/>
      <c r="H1355" s="120"/>
      <c r="I1355" s="122"/>
      <c r="J1355" s="122"/>
      <c r="K1355" s="146"/>
    </row>
    <row r="1356" spans="2:11" ht="15">
      <c r="B1356" s="120"/>
      <c r="C1356" s="120"/>
      <c r="G1356" s="120"/>
      <c r="H1356" s="120"/>
      <c r="I1356" s="122"/>
      <c r="J1356" s="122"/>
      <c r="K1356" s="146"/>
    </row>
    <row r="1357" spans="2:11" ht="15">
      <c r="B1357" s="120"/>
      <c r="C1357" s="120"/>
      <c r="G1357" s="120"/>
      <c r="H1357" s="120"/>
      <c r="I1357" s="122"/>
      <c r="J1357" s="122"/>
      <c r="K1357" s="146"/>
    </row>
    <row r="1358" spans="2:11" ht="15">
      <c r="B1358" s="120"/>
      <c r="C1358" s="120"/>
      <c r="G1358" s="120"/>
      <c r="H1358" s="120"/>
      <c r="I1358" s="122"/>
      <c r="J1358" s="122"/>
      <c r="K1358" s="146"/>
    </row>
    <row r="1359" spans="2:11" ht="15">
      <c r="B1359" s="120"/>
      <c r="C1359" s="120"/>
      <c r="G1359" s="120"/>
      <c r="H1359" s="120"/>
      <c r="I1359" s="122"/>
      <c r="J1359" s="122"/>
      <c r="K1359" s="146"/>
    </row>
    <row r="1360" spans="2:11" ht="15">
      <c r="B1360" s="120"/>
      <c r="C1360" s="120"/>
      <c r="G1360" s="120"/>
      <c r="H1360" s="120"/>
      <c r="I1360" s="122"/>
      <c r="J1360" s="122"/>
      <c r="K1360" s="146"/>
    </row>
    <row r="1361" spans="2:11" ht="15">
      <c r="B1361" s="120"/>
      <c r="C1361" s="120"/>
      <c r="G1361" s="120"/>
      <c r="H1361" s="120"/>
      <c r="I1361" s="122"/>
      <c r="J1361" s="122"/>
      <c r="K1361" s="146"/>
    </row>
    <row r="1362" spans="2:11" ht="15">
      <c r="B1362" s="120"/>
      <c r="C1362" s="120"/>
      <c r="G1362" s="120"/>
      <c r="H1362" s="120"/>
      <c r="I1362" s="122"/>
      <c r="J1362" s="122"/>
      <c r="K1362" s="146"/>
    </row>
    <row r="1363" spans="2:11" ht="15">
      <c r="B1363" s="120"/>
      <c r="C1363" s="120"/>
      <c r="G1363" s="120"/>
      <c r="H1363" s="120"/>
      <c r="I1363" s="122"/>
      <c r="J1363" s="122"/>
      <c r="K1363" s="146"/>
    </row>
    <row r="1364" spans="2:11" ht="15">
      <c r="B1364" s="120"/>
      <c r="C1364" s="120"/>
      <c r="G1364" s="120"/>
      <c r="H1364" s="120"/>
      <c r="I1364" s="122"/>
      <c r="J1364" s="122"/>
      <c r="K1364" s="146"/>
    </row>
    <row r="1365" spans="2:11" ht="15">
      <c r="B1365" s="120"/>
      <c r="C1365" s="120"/>
      <c r="G1365" s="120"/>
      <c r="H1365" s="120"/>
      <c r="I1365" s="122"/>
      <c r="J1365" s="122"/>
      <c r="K1365" s="146"/>
    </row>
    <row r="1366" spans="2:11" ht="15">
      <c r="B1366" s="120"/>
      <c r="C1366" s="120"/>
      <c r="G1366" s="120"/>
      <c r="H1366" s="120"/>
      <c r="I1366" s="122"/>
      <c r="J1366" s="122"/>
      <c r="K1366" s="146"/>
    </row>
    <row r="1367" spans="2:11" ht="15">
      <c r="B1367" s="120"/>
      <c r="C1367" s="120"/>
      <c r="G1367" s="120"/>
      <c r="H1367" s="120"/>
      <c r="I1367" s="122"/>
      <c r="J1367" s="122"/>
      <c r="K1367" s="146"/>
    </row>
    <row r="1368" spans="2:11" ht="15">
      <c r="B1368" s="120"/>
      <c r="C1368" s="120"/>
      <c r="G1368" s="120"/>
      <c r="H1368" s="120"/>
      <c r="I1368" s="122"/>
      <c r="J1368" s="122"/>
      <c r="K1368" s="146"/>
    </row>
    <row r="1369" spans="2:11" ht="15">
      <c r="B1369" s="120"/>
      <c r="C1369" s="120"/>
      <c r="G1369" s="120"/>
      <c r="H1369" s="120"/>
      <c r="I1369" s="122"/>
      <c r="J1369" s="122"/>
      <c r="K1369" s="146"/>
    </row>
    <row r="1370" spans="2:11" ht="15">
      <c r="B1370" s="120"/>
      <c r="C1370" s="120"/>
      <c r="G1370" s="120"/>
      <c r="H1370" s="120"/>
      <c r="I1370" s="122"/>
      <c r="J1370" s="122"/>
      <c r="K1370" s="146"/>
    </row>
    <row r="1371" spans="2:11" ht="15">
      <c r="B1371" s="120"/>
      <c r="C1371" s="120"/>
      <c r="G1371" s="120"/>
      <c r="H1371" s="120"/>
      <c r="I1371" s="122"/>
      <c r="J1371" s="122"/>
      <c r="K1371" s="146"/>
    </row>
    <row r="1372" spans="2:11" ht="15">
      <c r="B1372" s="120"/>
      <c r="C1372" s="120"/>
      <c r="G1372" s="120"/>
      <c r="H1372" s="120"/>
      <c r="I1372" s="122"/>
      <c r="J1372" s="122"/>
      <c r="K1372" s="146"/>
    </row>
    <row r="1373" spans="2:11" ht="15">
      <c r="B1373" s="120"/>
      <c r="C1373" s="120"/>
      <c r="G1373" s="120"/>
      <c r="H1373" s="120"/>
      <c r="I1373" s="122"/>
      <c r="J1373" s="122"/>
      <c r="K1373" s="146"/>
    </row>
    <row r="1374" spans="2:11" ht="15">
      <c r="B1374" s="120"/>
      <c r="C1374" s="120"/>
      <c r="G1374" s="120"/>
      <c r="H1374" s="120"/>
      <c r="I1374" s="122"/>
      <c r="J1374" s="122"/>
      <c r="K1374" s="146"/>
    </row>
    <row r="1375" spans="2:11" ht="15">
      <c r="B1375" s="120"/>
      <c r="C1375" s="120"/>
      <c r="G1375" s="120"/>
      <c r="H1375" s="120"/>
      <c r="I1375" s="122"/>
      <c r="J1375" s="122"/>
      <c r="K1375" s="146"/>
    </row>
    <row r="1376" spans="2:11" ht="15">
      <c r="B1376" s="120"/>
      <c r="C1376" s="120"/>
      <c r="G1376" s="120"/>
      <c r="H1376" s="120"/>
      <c r="I1376" s="122"/>
      <c r="J1376" s="122"/>
      <c r="K1376" s="146"/>
    </row>
    <row r="1377" spans="2:11" ht="15">
      <c r="B1377" s="120"/>
      <c r="C1377" s="120"/>
      <c r="G1377" s="120"/>
      <c r="H1377" s="120"/>
      <c r="I1377" s="122"/>
      <c r="J1377" s="122"/>
      <c r="K1377" s="146"/>
    </row>
    <row r="1378" spans="2:11" ht="15">
      <c r="B1378" s="120"/>
      <c r="C1378" s="120"/>
      <c r="G1378" s="120"/>
      <c r="H1378" s="120"/>
      <c r="I1378" s="122"/>
      <c r="J1378" s="122"/>
      <c r="K1378" s="146"/>
    </row>
    <row r="1379" spans="2:11" ht="15">
      <c r="B1379" s="120"/>
      <c r="C1379" s="120"/>
      <c r="G1379" s="120"/>
      <c r="H1379" s="120"/>
      <c r="I1379" s="122"/>
      <c r="J1379" s="122"/>
      <c r="K1379" s="146"/>
    </row>
    <row r="1380" spans="2:11" ht="15">
      <c r="B1380" s="120"/>
      <c r="C1380" s="120"/>
      <c r="G1380" s="120"/>
      <c r="H1380" s="120"/>
      <c r="I1380" s="122"/>
      <c r="J1380" s="122"/>
      <c r="K1380" s="146"/>
    </row>
    <row r="1381" spans="2:11" ht="15">
      <c r="B1381" s="120"/>
      <c r="C1381" s="120"/>
      <c r="G1381" s="120"/>
      <c r="H1381" s="120"/>
      <c r="I1381" s="122"/>
      <c r="J1381" s="122"/>
      <c r="K1381" s="146"/>
    </row>
    <row r="1382" spans="2:11" ht="15">
      <c r="B1382" s="120"/>
      <c r="C1382" s="120"/>
      <c r="G1382" s="120"/>
      <c r="H1382" s="120"/>
      <c r="I1382" s="122"/>
      <c r="J1382" s="122"/>
      <c r="K1382" s="146"/>
    </row>
    <row r="1383" spans="2:11" ht="15">
      <c r="B1383" s="120"/>
      <c r="C1383" s="120"/>
      <c r="G1383" s="120"/>
      <c r="H1383" s="120"/>
      <c r="I1383" s="122"/>
      <c r="J1383" s="122"/>
      <c r="K1383" s="146"/>
    </row>
    <row r="1384" spans="2:11" ht="15">
      <c r="B1384" s="120"/>
      <c r="C1384" s="120"/>
      <c r="G1384" s="120"/>
      <c r="H1384" s="120"/>
      <c r="I1384" s="122"/>
      <c r="J1384" s="122"/>
      <c r="K1384" s="146"/>
    </row>
    <row r="1385" spans="2:11" ht="15">
      <c r="B1385" s="120"/>
      <c r="C1385" s="120"/>
      <c r="G1385" s="120"/>
      <c r="H1385" s="120"/>
      <c r="I1385" s="122"/>
      <c r="J1385" s="122"/>
      <c r="K1385" s="146"/>
    </row>
    <row r="1386" spans="2:11" ht="15">
      <c r="B1386" s="120"/>
      <c r="C1386" s="120"/>
      <c r="G1386" s="120"/>
      <c r="H1386" s="120"/>
      <c r="I1386" s="122"/>
      <c r="J1386" s="122"/>
      <c r="K1386" s="146"/>
    </row>
    <row r="1387" spans="2:11" ht="15">
      <c r="B1387" s="120"/>
      <c r="C1387" s="120"/>
      <c r="G1387" s="120"/>
      <c r="H1387" s="120"/>
      <c r="I1387" s="122"/>
      <c r="J1387" s="122"/>
      <c r="K1387" s="146"/>
    </row>
    <row r="1388" spans="2:11" ht="15">
      <c r="B1388" s="120"/>
      <c r="C1388" s="120"/>
      <c r="G1388" s="120"/>
      <c r="H1388" s="120"/>
      <c r="I1388" s="122"/>
      <c r="J1388" s="122"/>
      <c r="K1388" s="146"/>
    </row>
    <row r="1389" spans="2:11" ht="15">
      <c r="B1389" s="120"/>
      <c r="C1389" s="120"/>
      <c r="G1389" s="120"/>
      <c r="H1389" s="120"/>
      <c r="I1389" s="122"/>
      <c r="J1389" s="122"/>
      <c r="K1389" s="146"/>
    </row>
    <row r="1390" spans="2:11" ht="15">
      <c r="B1390" s="120"/>
      <c r="C1390" s="120"/>
      <c r="G1390" s="120"/>
      <c r="H1390" s="120"/>
      <c r="I1390" s="122"/>
      <c r="J1390" s="122"/>
      <c r="K1390" s="146"/>
    </row>
    <row r="1391" spans="2:11" ht="15">
      <c r="B1391" s="120"/>
      <c r="C1391" s="120"/>
      <c r="G1391" s="120"/>
      <c r="H1391" s="120"/>
      <c r="I1391" s="122"/>
      <c r="J1391" s="122"/>
      <c r="K1391" s="146"/>
    </row>
    <row r="1392" spans="2:11" ht="15">
      <c r="B1392" s="120"/>
      <c r="C1392" s="120"/>
      <c r="G1392" s="120"/>
      <c r="H1392" s="120"/>
      <c r="I1392" s="122"/>
      <c r="J1392" s="122"/>
      <c r="K1392" s="146"/>
    </row>
    <row r="1393" spans="2:11" ht="15">
      <c r="B1393" s="120"/>
      <c r="C1393" s="120"/>
      <c r="G1393" s="120"/>
      <c r="H1393" s="120"/>
      <c r="I1393" s="122"/>
      <c r="J1393" s="122"/>
      <c r="K1393" s="146"/>
    </row>
    <row r="1394" spans="2:11" ht="15">
      <c r="B1394" s="120"/>
      <c r="C1394" s="120"/>
      <c r="G1394" s="120"/>
      <c r="H1394" s="120"/>
      <c r="I1394" s="122"/>
      <c r="J1394" s="122"/>
      <c r="K1394" s="146"/>
    </row>
    <row r="1395" spans="2:11" ht="15">
      <c r="B1395" s="120"/>
      <c r="C1395" s="120"/>
      <c r="G1395" s="120"/>
      <c r="H1395" s="120"/>
      <c r="I1395" s="122"/>
      <c r="J1395" s="122"/>
      <c r="K1395" s="146"/>
    </row>
    <row r="1396" spans="2:11" ht="15">
      <c r="B1396" s="120"/>
      <c r="C1396" s="120"/>
      <c r="G1396" s="120"/>
      <c r="H1396" s="120"/>
      <c r="I1396" s="122"/>
      <c r="J1396" s="122"/>
      <c r="K1396" s="146"/>
    </row>
    <row r="1397" spans="2:11" ht="15">
      <c r="B1397" s="120"/>
      <c r="C1397" s="120"/>
      <c r="G1397" s="120"/>
      <c r="H1397" s="120"/>
      <c r="I1397" s="122"/>
      <c r="J1397" s="122"/>
      <c r="K1397" s="146"/>
    </row>
    <row r="1398" spans="2:11" ht="15">
      <c r="B1398" s="120"/>
      <c r="C1398" s="120"/>
      <c r="G1398" s="120"/>
      <c r="H1398" s="120"/>
      <c r="I1398" s="122"/>
      <c r="J1398" s="122"/>
      <c r="K1398" s="146"/>
    </row>
    <row r="1399" spans="2:11" ht="15">
      <c r="B1399" s="120"/>
      <c r="C1399" s="120"/>
      <c r="G1399" s="120"/>
      <c r="H1399" s="120"/>
      <c r="I1399" s="122"/>
      <c r="J1399" s="122"/>
      <c r="K1399" s="146"/>
    </row>
    <row r="1400" spans="2:11" ht="15">
      <c r="B1400" s="120"/>
      <c r="C1400" s="120"/>
      <c r="G1400" s="120"/>
      <c r="H1400" s="120"/>
      <c r="I1400" s="122"/>
      <c r="J1400" s="122"/>
      <c r="K1400" s="146"/>
    </row>
    <row r="1401" spans="2:11" ht="15">
      <c r="B1401" s="120"/>
      <c r="C1401" s="120"/>
      <c r="G1401" s="120"/>
      <c r="H1401" s="120"/>
      <c r="I1401" s="122"/>
      <c r="J1401" s="122"/>
      <c r="K1401" s="146"/>
    </row>
    <row r="1402" spans="2:11" ht="15">
      <c r="B1402" s="120"/>
      <c r="C1402" s="120"/>
      <c r="G1402" s="120"/>
      <c r="H1402" s="120"/>
      <c r="I1402" s="122"/>
      <c r="J1402" s="122"/>
      <c r="K1402" s="146"/>
    </row>
    <row r="1403" spans="2:11" ht="15">
      <c r="B1403" s="120"/>
      <c r="C1403" s="120"/>
      <c r="G1403" s="120"/>
      <c r="H1403" s="120"/>
      <c r="I1403" s="122"/>
      <c r="J1403" s="122"/>
      <c r="K1403" s="146"/>
    </row>
    <row r="1404" spans="2:11" ht="15">
      <c r="B1404" s="120"/>
      <c r="C1404" s="120"/>
      <c r="G1404" s="120"/>
      <c r="H1404" s="120"/>
      <c r="I1404" s="122"/>
      <c r="J1404" s="122"/>
      <c r="K1404" s="146"/>
    </row>
    <row r="1405" spans="2:11" ht="15">
      <c r="B1405" s="120"/>
      <c r="C1405" s="120"/>
      <c r="G1405" s="120"/>
      <c r="H1405" s="120"/>
      <c r="I1405" s="122"/>
      <c r="J1405" s="122"/>
      <c r="K1405" s="146"/>
    </row>
    <row r="1406" spans="2:11" ht="15">
      <c r="B1406" s="120"/>
      <c r="C1406" s="120"/>
      <c r="G1406" s="120"/>
      <c r="H1406" s="120"/>
      <c r="I1406" s="122"/>
      <c r="J1406" s="122"/>
      <c r="K1406" s="146"/>
    </row>
    <row r="1407" spans="2:11" ht="15">
      <c r="B1407" s="120"/>
      <c r="C1407" s="120"/>
      <c r="G1407" s="120"/>
      <c r="H1407" s="120"/>
      <c r="I1407" s="122"/>
      <c r="J1407" s="122"/>
      <c r="K1407" s="146"/>
    </row>
    <row r="1408" spans="2:11" ht="15">
      <c r="B1408" s="120"/>
      <c r="C1408" s="120"/>
      <c r="G1408" s="120"/>
      <c r="H1408" s="120"/>
      <c r="I1408" s="122"/>
      <c r="J1408" s="122"/>
      <c r="K1408" s="146"/>
    </row>
    <row r="1409" spans="2:11" ht="15">
      <c r="B1409" s="120"/>
      <c r="C1409" s="120"/>
      <c r="G1409" s="120"/>
      <c r="H1409" s="120"/>
      <c r="I1409" s="122"/>
      <c r="J1409" s="122"/>
      <c r="K1409" s="146"/>
    </row>
    <row r="1410" spans="2:11" ht="15">
      <c r="B1410" s="120"/>
      <c r="C1410" s="120"/>
      <c r="G1410" s="120"/>
      <c r="H1410" s="120"/>
      <c r="I1410" s="122"/>
      <c r="J1410" s="122"/>
      <c r="K1410" s="146"/>
    </row>
    <row r="1411" spans="2:11" ht="15">
      <c r="B1411" s="120"/>
      <c r="C1411" s="120"/>
      <c r="G1411" s="120"/>
      <c r="H1411" s="120"/>
      <c r="I1411" s="122"/>
      <c r="J1411" s="122"/>
      <c r="K1411" s="146"/>
    </row>
  </sheetData>
  <sheetProtection/>
  <mergeCells count="14">
    <mergeCell ref="H4:H5"/>
    <mergeCell ref="J4:J5"/>
    <mergeCell ref="K4:K5"/>
    <mergeCell ref="A3:K3"/>
    <mergeCell ref="A2:K2"/>
    <mergeCell ref="A4:A5"/>
    <mergeCell ref="B4:B5"/>
    <mergeCell ref="C4:C5"/>
    <mergeCell ref="A1:K1"/>
    <mergeCell ref="D4:D5"/>
    <mergeCell ref="E4:E5"/>
    <mergeCell ref="F4:F5"/>
    <mergeCell ref="G4:G5"/>
    <mergeCell ref="I4:I5"/>
  </mergeCells>
  <printOptions/>
  <pageMargins left="0.7874015748031497" right="0.1968503937007874" top="0.1968503937007874" bottom="0.1968503937007874" header="0" footer="0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14"/>
  <sheetViews>
    <sheetView tabSelected="1" view="pageBreakPreview" zoomScaleSheetLayoutView="100" zoomScalePageLayoutView="75" workbookViewId="0" topLeftCell="A1">
      <selection activeCell="A11" sqref="A11"/>
    </sheetView>
  </sheetViews>
  <sheetFormatPr defaultColWidth="16.140625" defaultRowHeight="15"/>
  <cols>
    <col min="1" max="1" width="61.8515625" style="101" customWidth="1"/>
    <col min="2" max="2" width="7.00390625" style="121" customWidth="1"/>
    <col min="3" max="3" width="7.57421875" style="121" bestFit="1" customWidth="1"/>
    <col min="4" max="4" width="8.7109375" style="121" customWidth="1"/>
    <col min="5" max="5" width="13.28125" style="120" customWidth="1"/>
    <col min="6" max="6" width="6.28125" style="120" customWidth="1"/>
    <col min="7" max="7" width="5.421875" style="120" customWidth="1"/>
    <col min="8" max="8" width="15.421875" style="122" hidden="1" customWidth="1"/>
    <col min="9" max="9" width="14.7109375" style="123" hidden="1" customWidth="1"/>
    <col min="10" max="11" width="15.57421875" style="123" customWidth="1"/>
    <col min="12" max="12" width="13.57421875" style="147" customWidth="1"/>
    <col min="13" max="13" width="13.140625" style="100" customWidth="1"/>
    <col min="14" max="14" width="14.8515625" style="101" customWidth="1"/>
    <col min="15" max="17" width="9.140625" style="101" customWidth="1"/>
    <col min="18" max="18" width="14.8515625" style="101" bestFit="1" customWidth="1"/>
    <col min="19" max="19" width="9.140625" style="101" customWidth="1"/>
    <col min="20" max="20" width="12.57421875" style="101" customWidth="1"/>
    <col min="21" max="242" width="9.140625" style="101" customWidth="1"/>
    <col min="243" max="243" width="61.8515625" style="101" customWidth="1"/>
    <col min="244" max="245" width="7.00390625" style="101" customWidth="1"/>
    <col min="246" max="246" width="8.7109375" style="101" customWidth="1"/>
    <col min="247" max="247" width="10.28125" style="101" customWidth="1"/>
    <col min="248" max="248" width="6.28125" style="101" customWidth="1"/>
    <col min="249" max="249" width="5.421875" style="101" customWidth="1"/>
    <col min="250" max="250" width="15.421875" style="101" customWidth="1"/>
    <col min="251" max="251" width="14.7109375" style="101" customWidth="1"/>
    <col min="252" max="252" width="10.8515625" style="101" customWidth="1"/>
    <col min="253" max="253" width="13.28125" style="101" customWidth="1"/>
    <col min="254" max="254" width="13.7109375" style="101" customWidth="1"/>
    <col min="255" max="16384" width="16.140625" style="101" customWidth="1"/>
  </cols>
  <sheetData>
    <row r="1" spans="1:12" ht="15">
      <c r="A1" s="204" t="s">
        <v>536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27" customHeight="1">
      <c r="A2" s="205" t="s">
        <v>559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5.75">
      <c r="A3" s="219" t="s">
        <v>560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3" s="103" customFormat="1" ht="14.25">
      <c r="A4" s="213" t="s">
        <v>0</v>
      </c>
      <c r="B4" s="214" t="s">
        <v>1</v>
      </c>
      <c r="C4" s="214" t="s">
        <v>2</v>
      </c>
      <c r="D4" s="214" t="s">
        <v>3</v>
      </c>
      <c r="E4" s="215" t="s">
        <v>4</v>
      </c>
      <c r="F4" s="215" t="s">
        <v>5</v>
      </c>
      <c r="G4" s="215" t="s">
        <v>6</v>
      </c>
      <c r="H4" s="216" t="s">
        <v>275</v>
      </c>
      <c r="I4" s="216" t="s">
        <v>276</v>
      </c>
      <c r="J4" s="217" t="s">
        <v>272</v>
      </c>
      <c r="K4" s="217" t="s">
        <v>273</v>
      </c>
      <c r="L4" s="217" t="s">
        <v>274</v>
      </c>
      <c r="M4" s="102"/>
    </row>
    <row r="5" spans="1:13" s="103" customFormat="1" ht="14.25">
      <c r="A5" s="213"/>
      <c r="B5" s="214"/>
      <c r="C5" s="214"/>
      <c r="D5" s="214"/>
      <c r="E5" s="215"/>
      <c r="F5" s="215"/>
      <c r="G5" s="215"/>
      <c r="H5" s="216"/>
      <c r="I5" s="216"/>
      <c r="J5" s="217"/>
      <c r="K5" s="217"/>
      <c r="L5" s="217"/>
      <c r="M5" s="102"/>
    </row>
    <row r="6" spans="1:12" ht="15">
      <c r="A6" s="7" t="s">
        <v>7</v>
      </c>
      <c r="B6" s="89"/>
      <c r="C6" s="89"/>
      <c r="D6" s="89"/>
      <c r="E6" s="82"/>
      <c r="F6" s="82"/>
      <c r="G6" s="82"/>
      <c r="H6" s="157" t="e">
        <f aca="true" t="shared" si="0" ref="H6:J8">H9+H75+H336+H642+H678</f>
        <v>#REF!</v>
      </c>
      <c r="I6" s="157" t="e">
        <f t="shared" si="0"/>
        <v>#REF!</v>
      </c>
      <c r="J6" s="157">
        <f t="shared" si="0"/>
        <v>301558.9946</v>
      </c>
      <c r="K6" s="203">
        <f>K9+K75+K336+K642+K678</f>
        <v>287724.14195</v>
      </c>
      <c r="L6" s="143">
        <f>K6/J6*100</f>
        <v>95.4122235125664</v>
      </c>
    </row>
    <row r="7" spans="1:18" ht="15">
      <c r="A7" s="7" t="s">
        <v>8</v>
      </c>
      <c r="B7" s="155">
        <v>1</v>
      </c>
      <c r="C7" s="89"/>
      <c r="D7" s="89"/>
      <c r="E7" s="82"/>
      <c r="F7" s="82"/>
      <c r="G7" s="82"/>
      <c r="H7" s="157" t="e">
        <f t="shared" si="0"/>
        <v>#REF!</v>
      </c>
      <c r="I7" s="157" t="e">
        <f t="shared" si="0"/>
        <v>#REF!</v>
      </c>
      <c r="J7" s="157">
        <f t="shared" si="0"/>
        <v>129265.00000000001</v>
      </c>
      <c r="K7" s="203">
        <f>K10+K76+K337+K643+K679</f>
        <v>129071.08251000002</v>
      </c>
      <c r="L7" s="143">
        <f aca="true" t="shared" si="1" ref="L7:L84">K7/J7*100</f>
        <v>99.84998453564384</v>
      </c>
      <c r="R7" s="100"/>
    </row>
    <row r="8" spans="1:14" ht="15">
      <c r="A8" s="7" t="s">
        <v>9</v>
      </c>
      <c r="B8" s="155">
        <v>2</v>
      </c>
      <c r="C8" s="89"/>
      <c r="D8" s="89"/>
      <c r="E8" s="82"/>
      <c r="F8" s="82"/>
      <c r="G8" s="82"/>
      <c r="H8" s="157" t="e">
        <f t="shared" si="0"/>
        <v>#REF!</v>
      </c>
      <c r="I8" s="157" t="e">
        <f t="shared" si="0"/>
        <v>#REF!</v>
      </c>
      <c r="J8" s="157">
        <f t="shared" si="0"/>
        <v>172293.99460000003</v>
      </c>
      <c r="K8" s="203">
        <f>K11+K77+K338+K644+K680</f>
        <v>158653.05944</v>
      </c>
      <c r="L8" s="143">
        <f t="shared" si="1"/>
        <v>92.08275645841924</v>
      </c>
      <c r="N8" s="100"/>
    </row>
    <row r="9" spans="1:13" s="129" customFormat="1" ht="15">
      <c r="A9" s="124" t="s">
        <v>10</v>
      </c>
      <c r="B9" s="125" t="s">
        <v>11</v>
      </c>
      <c r="C9" s="126"/>
      <c r="D9" s="126"/>
      <c r="E9" s="127"/>
      <c r="F9" s="127"/>
      <c r="G9" s="127"/>
      <c r="H9" s="130" t="e">
        <f>H12+H40+#REF!</f>
        <v>#REF!</v>
      </c>
      <c r="I9" s="130" t="e">
        <f>I12+I40+#REF!</f>
        <v>#REF!</v>
      </c>
      <c r="J9" s="130">
        <f>J12+J40+J49+J28+J63+J56</f>
        <v>13340.900000000001</v>
      </c>
      <c r="K9" s="130">
        <f>K12+K40+K48</f>
        <v>13172.69155</v>
      </c>
      <c r="L9" s="144">
        <f t="shared" si="1"/>
        <v>98.73915215615136</v>
      </c>
      <c r="M9" s="128"/>
    </row>
    <row r="10" spans="1:18" ht="15">
      <c r="A10" s="7" t="s">
        <v>8</v>
      </c>
      <c r="B10" s="155">
        <v>1</v>
      </c>
      <c r="C10" s="89"/>
      <c r="D10" s="89"/>
      <c r="E10" s="82"/>
      <c r="F10" s="82"/>
      <c r="G10" s="82"/>
      <c r="H10" s="157" t="e">
        <f>H18+H23+H27+#REF!</f>
        <v>#REF!</v>
      </c>
      <c r="I10" s="157" t="e">
        <f>I18+I23+I27+#REF!</f>
        <v>#REF!</v>
      </c>
      <c r="J10" s="157">
        <f>J18+J23+J27+J68+J61</f>
        <v>7112</v>
      </c>
      <c r="K10" s="203">
        <f>K18+K23+K27+K68+K61</f>
        <v>7027.20155</v>
      </c>
      <c r="L10" s="143">
        <f t="shared" si="1"/>
        <v>98.80767083802024</v>
      </c>
      <c r="R10" s="100"/>
    </row>
    <row r="11" spans="1:14" ht="15">
      <c r="A11" s="7" t="s">
        <v>9</v>
      </c>
      <c r="B11" s="155">
        <v>2</v>
      </c>
      <c r="C11" s="89"/>
      <c r="D11" s="89"/>
      <c r="E11" s="82"/>
      <c r="F11" s="82"/>
      <c r="G11" s="82"/>
      <c r="H11" s="157" t="e">
        <f>H46+H54+#REF!+#REF!</f>
        <v>#REF!</v>
      </c>
      <c r="I11" s="157" t="e">
        <f>I46+I54+#REF!+#REF!</f>
        <v>#REF!</v>
      </c>
      <c r="J11" s="157">
        <f>J46+J54+J32+J73+J39</f>
        <v>6228.900000000001</v>
      </c>
      <c r="K11" s="203">
        <f>K39+K46+K54+K73</f>
        <v>6145.49</v>
      </c>
      <c r="L11" s="143">
        <f t="shared" si="1"/>
        <v>98.66091926343334</v>
      </c>
      <c r="N11" s="100"/>
    </row>
    <row r="12" spans="1:12" ht="15">
      <c r="A12" s="7" t="s">
        <v>12</v>
      </c>
      <c r="B12" s="155" t="s">
        <v>11</v>
      </c>
      <c r="C12" s="155" t="s">
        <v>13</v>
      </c>
      <c r="D12" s="89"/>
      <c r="E12" s="82"/>
      <c r="F12" s="82"/>
      <c r="G12" s="82"/>
      <c r="H12" s="157">
        <f aca="true" t="shared" si="2" ref="H12:K14">H13</f>
        <v>2793.4</v>
      </c>
      <c r="I12" s="157">
        <f t="shared" si="2"/>
        <v>2364.1240799999996</v>
      </c>
      <c r="J12" s="157">
        <f>J13+J35</f>
        <v>4552.6</v>
      </c>
      <c r="K12" s="203">
        <f>K13+K35</f>
        <v>4462.23086</v>
      </c>
      <c r="L12" s="143">
        <f t="shared" si="1"/>
        <v>98.01499934103587</v>
      </c>
    </row>
    <row r="13" spans="1:12" ht="42.75">
      <c r="A13" s="7" t="s">
        <v>14</v>
      </c>
      <c r="B13" s="155" t="s">
        <v>11</v>
      </c>
      <c r="C13" s="155" t="s">
        <v>13</v>
      </c>
      <c r="D13" s="155" t="s">
        <v>15</v>
      </c>
      <c r="E13" s="83"/>
      <c r="F13" s="83"/>
      <c r="G13" s="83"/>
      <c r="H13" s="157">
        <f t="shared" si="2"/>
        <v>2793.4</v>
      </c>
      <c r="I13" s="157">
        <f t="shared" si="2"/>
        <v>2364.1240799999996</v>
      </c>
      <c r="J13" s="157">
        <f t="shared" si="2"/>
        <v>3755</v>
      </c>
      <c r="K13" s="203">
        <f t="shared" si="2"/>
        <v>3748.0408599999996</v>
      </c>
      <c r="L13" s="143">
        <f t="shared" si="1"/>
        <v>99.81467003994673</v>
      </c>
    </row>
    <row r="14" spans="1:12" ht="15">
      <c r="A14" s="8" t="s">
        <v>16</v>
      </c>
      <c r="B14" s="90" t="s">
        <v>11</v>
      </c>
      <c r="C14" s="90" t="s">
        <v>13</v>
      </c>
      <c r="D14" s="90" t="s">
        <v>15</v>
      </c>
      <c r="E14" s="84" t="s">
        <v>297</v>
      </c>
      <c r="F14" s="82"/>
      <c r="G14" s="82"/>
      <c r="H14" s="97">
        <f t="shared" si="2"/>
        <v>2793.4</v>
      </c>
      <c r="I14" s="97">
        <f t="shared" si="2"/>
        <v>2364.1240799999996</v>
      </c>
      <c r="J14" s="97">
        <f t="shared" si="2"/>
        <v>3755</v>
      </c>
      <c r="K14" s="97">
        <f t="shared" si="2"/>
        <v>3748.0408599999996</v>
      </c>
      <c r="L14" s="96">
        <f t="shared" si="1"/>
        <v>99.81467003994673</v>
      </c>
    </row>
    <row r="15" spans="1:12" ht="30">
      <c r="A15" s="8" t="s">
        <v>17</v>
      </c>
      <c r="B15" s="90" t="s">
        <v>11</v>
      </c>
      <c r="C15" s="90" t="s">
        <v>13</v>
      </c>
      <c r="D15" s="90" t="s">
        <v>15</v>
      </c>
      <c r="E15" s="84" t="s">
        <v>295</v>
      </c>
      <c r="F15" s="82"/>
      <c r="G15" s="82"/>
      <c r="H15" s="97">
        <f>H16+H21+H25</f>
        <v>2793.4</v>
      </c>
      <c r="I15" s="97">
        <f>I16+I21+I25</f>
        <v>2364.1240799999996</v>
      </c>
      <c r="J15" s="97">
        <f>J16+J21+J25</f>
        <v>3755</v>
      </c>
      <c r="K15" s="97">
        <f>K16+K21+K25</f>
        <v>3748.0408599999996</v>
      </c>
      <c r="L15" s="96">
        <f t="shared" si="1"/>
        <v>99.81467003994673</v>
      </c>
    </row>
    <row r="16" spans="1:12" ht="60">
      <c r="A16" s="8" t="s">
        <v>19</v>
      </c>
      <c r="B16" s="90" t="s">
        <v>11</v>
      </c>
      <c r="C16" s="90" t="s">
        <v>13</v>
      </c>
      <c r="D16" s="90" t="s">
        <v>15</v>
      </c>
      <c r="E16" s="84" t="s">
        <v>295</v>
      </c>
      <c r="F16" s="84">
        <v>100</v>
      </c>
      <c r="G16" s="82"/>
      <c r="H16" s="97">
        <f aca="true" t="shared" si="3" ref="H16:K17">H17</f>
        <v>2379</v>
      </c>
      <c r="I16" s="97">
        <f t="shared" si="3"/>
        <v>2129.98159</v>
      </c>
      <c r="J16" s="97">
        <f t="shared" si="3"/>
        <v>3245</v>
      </c>
      <c r="K16" s="97">
        <f t="shared" si="3"/>
        <v>3238.86278</v>
      </c>
      <c r="L16" s="96">
        <f t="shared" si="1"/>
        <v>99.81087149460708</v>
      </c>
    </row>
    <row r="17" spans="1:12" ht="30">
      <c r="A17" s="8" t="s">
        <v>20</v>
      </c>
      <c r="B17" s="90" t="s">
        <v>11</v>
      </c>
      <c r="C17" s="90" t="s">
        <v>13</v>
      </c>
      <c r="D17" s="90" t="s">
        <v>15</v>
      </c>
      <c r="E17" s="84" t="s">
        <v>295</v>
      </c>
      <c r="F17" s="84">
        <v>120</v>
      </c>
      <c r="G17" s="82"/>
      <c r="H17" s="97">
        <f t="shared" si="3"/>
        <v>2379</v>
      </c>
      <c r="I17" s="97">
        <f t="shared" si="3"/>
        <v>2129.98159</v>
      </c>
      <c r="J17" s="97">
        <f t="shared" si="3"/>
        <v>3245</v>
      </c>
      <c r="K17" s="97">
        <f t="shared" si="3"/>
        <v>3238.86278</v>
      </c>
      <c r="L17" s="96">
        <f t="shared" si="1"/>
        <v>99.81087149460708</v>
      </c>
    </row>
    <row r="18" spans="1:12" ht="15">
      <c r="A18" s="10" t="s">
        <v>8</v>
      </c>
      <c r="B18" s="90" t="s">
        <v>11</v>
      </c>
      <c r="C18" s="90" t="s">
        <v>13</v>
      </c>
      <c r="D18" s="90" t="s">
        <v>15</v>
      </c>
      <c r="E18" s="84" t="s">
        <v>295</v>
      </c>
      <c r="F18" s="84">
        <v>120</v>
      </c>
      <c r="G18" s="84">
        <v>1</v>
      </c>
      <c r="H18" s="97">
        <v>2379</v>
      </c>
      <c r="I18" s="97">
        <v>2129.98159</v>
      </c>
      <c r="J18" s="97">
        <v>3245</v>
      </c>
      <c r="K18" s="97">
        <v>3238.86278</v>
      </c>
      <c r="L18" s="96">
        <f t="shared" si="1"/>
        <v>99.81087149460708</v>
      </c>
    </row>
    <row r="19" spans="1:13" s="108" customFormat="1" ht="15" hidden="1">
      <c r="A19" s="64"/>
      <c r="B19" s="92"/>
      <c r="C19" s="92"/>
      <c r="D19" s="92"/>
      <c r="E19" s="87"/>
      <c r="F19" s="87">
        <v>121</v>
      </c>
      <c r="G19" s="87"/>
      <c r="H19" s="98"/>
      <c r="I19" s="98"/>
      <c r="J19" s="98">
        <v>2300</v>
      </c>
      <c r="K19" s="98">
        <v>600.93014</v>
      </c>
      <c r="L19" s="148"/>
      <c r="M19" s="107"/>
    </row>
    <row r="20" spans="1:13" s="108" customFormat="1" ht="15" hidden="1">
      <c r="A20" s="64"/>
      <c r="B20" s="92"/>
      <c r="C20" s="92"/>
      <c r="D20" s="92"/>
      <c r="E20" s="87"/>
      <c r="F20" s="87">
        <v>129</v>
      </c>
      <c r="G20" s="87"/>
      <c r="H20" s="98"/>
      <c r="I20" s="98"/>
      <c r="J20" s="98">
        <v>700</v>
      </c>
      <c r="K20" s="98">
        <v>338.67769</v>
      </c>
      <c r="L20" s="148"/>
      <c r="M20" s="107"/>
    </row>
    <row r="21" spans="1:12" ht="30">
      <c r="A21" s="74" t="s">
        <v>413</v>
      </c>
      <c r="B21" s="90" t="s">
        <v>11</v>
      </c>
      <c r="C21" s="90" t="s">
        <v>13</v>
      </c>
      <c r="D21" s="90" t="s">
        <v>15</v>
      </c>
      <c r="E21" s="84" t="s">
        <v>295</v>
      </c>
      <c r="F21" s="84">
        <v>200</v>
      </c>
      <c r="G21" s="82"/>
      <c r="H21" s="97">
        <f aca="true" t="shared" si="4" ref="H21:K22">H22</f>
        <v>399.4</v>
      </c>
      <c r="I21" s="97">
        <f t="shared" si="4"/>
        <v>223.42721</v>
      </c>
      <c r="J21" s="97">
        <f t="shared" si="4"/>
        <v>480</v>
      </c>
      <c r="K21" s="97">
        <f t="shared" si="4"/>
        <v>479.83434</v>
      </c>
      <c r="L21" s="96">
        <f t="shared" si="1"/>
        <v>99.9654875</v>
      </c>
    </row>
    <row r="22" spans="1:12" ht="30">
      <c r="A22" s="8" t="s">
        <v>22</v>
      </c>
      <c r="B22" s="90" t="s">
        <v>11</v>
      </c>
      <c r="C22" s="90" t="s">
        <v>13</v>
      </c>
      <c r="D22" s="90" t="s">
        <v>15</v>
      </c>
      <c r="E22" s="84" t="s">
        <v>295</v>
      </c>
      <c r="F22" s="84">
        <v>240</v>
      </c>
      <c r="G22" s="82"/>
      <c r="H22" s="97">
        <f t="shared" si="4"/>
        <v>399.4</v>
      </c>
      <c r="I22" s="97">
        <f t="shared" si="4"/>
        <v>223.42721</v>
      </c>
      <c r="J22" s="97">
        <f t="shared" si="4"/>
        <v>480</v>
      </c>
      <c r="K22" s="97">
        <f t="shared" si="4"/>
        <v>479.83434</v>
      </c>
      <c r="L22" s="96">
        <f t="shared" si="1"/>
        <v>99.9654875</v>
      </c>
    </row>
    <row r="23" spans="1:12" ht="15">
      <c r="A23" s="10" t="s">
        <v>8</v>
      </c>
      <c r="B23" s="90" t="s">
        <v>11</v>
      </c>
      <c r="C23" s="90" t="s">
        <v>13</v>
      </c>
      <c r="D23" s="90" t="s">
        <v>15</v>
      </c>
      <c r="E23" s="84" t="s">
        <v>295</v>
      </c>
      <c r="F23" s="84">
        <v>240</v>
      </c>
      <c r="G23" s="84">
        <v>1</v>
      </c>
      <c r="H23" s="97">
        <v>399.4</v>
      </c>
      <c r="I23" s="97">
        <v>223.42721</v>
      </c>
      <c r="J23" s="97">
        <v>480</v>
      </c>
      <c r="K23" s="97">
        <v>479.83434</v>
      </c>
      <c r="L23" s="96">
        <f t="shared" si="1"/>
        <v>99.9654875</v>
      </c>
    </row>
    <row r="24" spans="1:12" ht="15" hidden="1">
      <c r="A24" s="10"/>
      <c r="B24" s="90"/>
      <c r="C24" s="90"/>
      <c r="D24" s="90"/>
      <c r="E24" s="84"/>
      <c r="F24" s="84">
        <v>244</v>
      </c>
      <c r="G24" s="84"/>
      <c r="H24" s="97"/>
      <c r="I24" s="97"/>
      <c r="J24" s="97">
        <v>530.3</v>
      </c>
      <c r="K24" s="97">
        <v>127.96499</v>
      </c>
      <c r="L24" s="96"/>
    </row>
    <row r="25" spans="1:12" ht="15">
      <c r="A25" s="8" t="s">
        <v>23</v>
      </c>
      <c r="B25" s="90" t="s">
        <v>11</v>
      </c>
      <c r="C25" s="90" t="s">
        <v>13</v>
      </c>
      <c r="D25" s="90" t="s">
        <v>15</v>
      </c>
      <c r="E25" s="84" t="s">
        <v>295</v>
      </c>
      <c r="F25" s="84">
        <v>800</v>
      </c>
      <c r="G25" s="82"/>
      <c r="H25" s="97">
        <f aca="true" t="shared" si="5" ref="H25:K26">H26</f>
        <v>15</v>
      </c>
      <c r="I25" s="97">
        <f t="shared" si="5"/>
        <v>10.71528</v>
      </c>
      <c r="J25" s="97">
        <f t="shared" si="5"/>
        <v>30</v>
      </c>
      <c r="K25" s="97">
        <f t="shared" si="5"/>
        <v>29.34374</v>
      </c>
      <c r="L25" s="96">
        <f t="shared" si="1"/>
        <v>97.81246666666667</v>
      </c>
    </row>
    <row r="26" spans="1:12" ht="15">
      <c r="A26" s="8" t="s">
        <v>24</v>
      </c>
      <c r="B26" s="90" t="s">
        <v>11</v>
      </c>
      <c r="C26" s="90" t="s">
        <v>13</v>
      </c>
      <c r="D26" s="90" t="s">
        <v>15</v>
      </c>
      <c r="E26" s="84" t="s">
        <v>295</v>
      </c>
      <c r="F26" s="84">
        <v>850</v>
      </c>
      <c r="G26" s="82"/>
      <c r="H26" s="97">
        <f t="shared" si="5"/>
        <v>15</v>
      </c>
      <c r="I26" s="97">
        <f t="shared" si="5"/>
        <v>10.71528</v>
      </c>
      <c r="J26" s="97">
        <f t="shared" si="5"/>
        <v>30</v>
      </c>
      <c r="K26" s="97">
        <f t="shared" si="5"/>
        <v>29.34374</v>
      </c>
      <c r="L26" s="96">
        <f t="shared" si="1"/>
        <v>97.81246666666667</v>
      </c>
    </row>
    <row r="27" spans="1:12" ht="15">
      <c r="A27" s="10" t="s">
        <v>8</v>
      </c>
      <c r="B27" s="90" t="s">
        <v>11</v>
      </c>
      <c r="C27" s="90" t="s">
        <v>13</v>
      </c>
      <c r="D27" s="90" t="s">
        <v>15</v>
      </c>
      <c r="E27" s="84" t="s">
        <v>295</v>
      </c>
      <c r="F27" s="84">
        <v>850</v>
      </c>
      <c r="G27" s="84">
        <v>1</v>
      </c>
      <c r="H27" s="97">
        <v>15</v>
      </c>
      <c r="I27" s="97">
        <v>10.71528</v>
      </c>
      <c r="J27" s="97">
        <v>30</v>
      </c>
      <c r="K27" s="97">
        <v>29.34374</v>
      </c>
      <c r="L27" s="96">
        <f t="shared" si="1"/>
        <v>97.81246666666667</v>
      </c>
    </row>
    <row r="28" spans="1:12" ht="15" hidden="1">
      <c r="A28" s="39" t="s">
        <v>44</v>
      </c>
      <c r="B28" s="85" t="s">
        <v>11</v>
      </c>
      <c r="C28" s="155" t="s">
        <v>13</v>
      </c>
      <c r="D28" s="85" t="s">
        <v>45</v>
      </c>
      <c r="E28" s="85"/>
      <c r="F28" s="85"/>
      <c r="G28" s="85"/>
      <c r="H28" s="157"/>
      <c r="I28" s="157"/>
      <c r="J28" s="97">
        <f aca="true" t="shared" si="6" ref="J28:K31">J29</f>
        <v>0</v>
      </c>
      <c r="K28" s="142">
        <f t="shared" si="6"/>
        <v>628.743</v>
      </c>
      <c r="L28" s="143" t="e">
        <f t="shared" si="1"/>
        <v>#DIV/0!</v>
      </c>
    </row>
    <row r="29" spans="1:12" ht="60" hidden="1">
      <c r="A29" s="40" t="s">
        <v>225</v>
      </c>
      <c r="B29" s="86" t="s">
        <v>11</v>
      </c>
      <c r="C29" s="90" t="s">
        <v>13</v>
      </c>
      <c r="D29" s="86" t="s">
        <v>45</v>
      </c>
      <c r="E29" s="86" t="s">
        <v>226</v>
      </c>
      <c r="F29" s="86"/>
      <c r="G29" s="86"/>
      <c r="H29" s="97"/>
      <c r="I29" s="97"/>
      <c r="J29" s="97">
        <f t="shared" si="6"/>
        <v>0</v>
      </c>
      <c r="K29" s="97">
        <f t="shared" si="6"/>
        <v>628.743</v>
      </c>
      <c r="L29" s="96" t="e">
        <f t="shared" si="1"/>
        <v>#DIV/0!</v>
      </c>
    </row>
    <row r="30" spans="1:12" ht="15" hidden="1">
      <c r="A30" s="8" t="s">
        <v>29</v>
      </c>
      <c r="B30" s="86" t="s">
        <v>11</v>
      </c>
      <c r="C30" s="90" t="s">
        <v>13</v>
      </c>
      <c r="D30" s="86" t="s">
        <v>45</v>
      </c>
      <c r="E30" s="86" t="s">
        <v>226</v>
      </c>
      <c r="F30" s="86" t="s">
        <v>75</v>
      </c>
      <c r="G30" s="86"/>
      <c r="H30" s="97"/>
      <c r="I30" s="97"/>
      <c r="J30" s="97">
        <f t="shared" si="6"/>
        <v>0</v>
      </c>
      <c r="K30" s="97">
        <f t="shared" si="6"/>
        <v>628.743</v>
      </c>
      <c r="L30" s="96" t="e">
        <f t="shared" si="1"/>
        <v>#DIV/0!</v>
      </c>
    </row>
    <row r="31" spans="1:12" ht="15" hidden="1">
      <c r="A31" s="40" t="s">
        <v>38</v>
      </c>
      <c r="B31" s="86" t="s">
        <v>11</v>
      </c>
      <c r="C31" s="90" t="s">
        <v>13</v>
      </c>
      <c r="D31" s="86" t="s">
        <v>45</v>
      </c>
      <c r="E31" s="86" t="s">
        <v>226</v>
      </c>
      <c r="F31" s="86" t="s">
        <v>227</v>
      </c>
      <c r="G31" s="86"/>
      <c r="H31" s="97"/>
      <c r="I31" s="97"/>
      <c r="J31" s="97">
        <f t="shared" si="6"/>
        <v>0</v>
      </c>
      <c r="K31" s="97">
        <f t="shared" si="6"/>
        <v>628.743</v>
      </c>
      <c r="L31" s="96" t="e">
        <f t="shared" si="1"/>
        <v>#DIV/0!</v>
      </c>
    </row>
    <row r="32" spans="1:12" ht="15" hidden="1">
      <c r="A32" s="10" t="s">
        <v>9</v>
      </c>
      <c r="B32" s="86" t="s">
        <v>11</v>
      </c>
      <c r="C32" s="90" t="s">
        <v>13</v>
      </c>
      <c r="D32" s="86" t="s">
        <v>45</v>
      </c>
      <c r="E32" s="86" t="s">
        <v>226</v>
      </c>
      <c r="F32" s="86" t="s">
        <v>227</v>
      </c>
      <c r="G32" s="86" t="s">
        <v>141</v>
      </c>
      <c r="H32" s="97"/>
      <c r="I32" s="97"/>
      <c r="J32" s="97"/>
      <c r="K32" s="97">
        <v>628.743</v>
      </c>
      <c r="L32" s="96" t="e">
        <f t="shared" si="1"/>
        <v>#DIV/0!</v>
      </c>
    </row>
    <row r="33" spans="1:12" ht="15" hidden="1">
      <c r="A33" s="10"/>
      <c r="B33" s="86"/>
      <c r="C33" s="90"/>
      <c r="D33" s="86"/>
      <c r="E33" s="86"/>
      <c r="F33" s="86" t="s">
        <v>453</v>
      </c>
      <c r="G33" s="86"/>
      <c r="H33" s="97"/>
      <c r="I33" s="97"/>
      <c r="J33" s="97"/>
      <c r="K33" s="97"/>
      <c r="L33" s="96"/>
    </row>
    <row r="34" spans="1:12" ht="15" hidden="1">
      <c r="A34" s="10"/>
      <c r="B34" s="86"/>
      <c r="C34" s="90"/>
      <c r="D34" s="86"/>
      <c r="E34" s="86"/>
      <c r="F34" s="86" t="s">
        <v>454</v>
      </c>
      <c r="G34" s="86"/>
      <c r="H34" s="97"/>
      <c r="I34" s="97"/>
      <c r="J34" s="97">
        <v>50</v>
      </c>
      <c r="K34" s="97">
        <v>6.03598</v>
      </c>
      <c r="L34" s="96"/>
    </row>
    <row r="35" spans="1:15" ht="15">
      <c r="A35" s="39" t="s">
        <v>44</v>
      </c>
      <c r="B35" s="85" t="s">
        <v>11</v>
      </c>
      <c r="C35" s="194" t="s">
        <v>13</v>
      </c>
      <c r="D35" s="85" t="s">
        <v>45</v>
      </c>
      <c r="E35" s="85"/>
      <c r="F35" s="85"/>
      <c r="G35" s="85"/>
      <c r="H35" s="195"/>
      <c r="I35" s="195"/>
      <c r="J35" s="195">
        <f aca="true" t="shared" si="7" ref="J35:K38">J36</f>
        <v>797.6</v>
      </c>
      <c r="K35" s="195">
        <f t="shared" si="7"/>
        <v>714.19</v>
      </c>
      <c r="L35" s="200">
        <f>K35/J35*100</f>
        <v>89.54237713139419</v>
      </c>
      <c r="O35" s="100"/>
    </row>
    <row r="36" spans="1:15" ht="60">
      <c r="A36" s="40" t="s">
        <v>225</v>
      </c>
      <c r="B36" s="86" t="s">
        <v>11</v>
      </c>
      <c r="C36" s="90" t="s">
        <v>13</v>
      </c>
      <c r="D36" s="86" t="s">
        <v>45</v>
      </c>
      <c r="E36" s="86" t="s">
        <v>547</v>
      </c>
      <c r="F36" s="86"/>
      <c r="G36" s="86"/>
      <c r="H36" s="97"/>
      <c r="I36" s="97"/>
      <c r="J36" s="97">
        <f t="shared" si="7"/>
        <v>797.6</v>
      </c>
      <c r="K36" s="97">
        <f t="shared" si="7"/>
        <v>714.19</v>
      </c>
      <c r="L36" s="197">
        <f>K36/J36*100</f>
        <v>89.54237713139419</v>
      </c>
      <c r="O36" s="100"/>
    </row>
    <row r="37" spans="1:15" ht="15">
      <c r="A37" s="8" t="s">
        <v>29</v>
      </c>
      <c r="B37" s="86" t="s">
        <v>11</v>
      </c>
      <c r="C37" s="90" t="s">
        <v>13</v>
      </c>
      <c r="D37" s="86" t="s">
        <v>45</v>
      </c>
      <c r="E37" s="86" t="s">
        <v>547</v>
      </c>
      <c r="F37" s="86" t="s">
        <v>75</v>
      </c>
      <c r="G37" s="86"/>
      <c r="H37" s="97"/>
      <c r="I37" s="97"/>
      <c r="J37" s="97">
        <f t="shared" si="7"/>
        <v>797.6</v>
      </c>
      <c r="K37" s="97">
        <f t="shared" si="7"/>
        <v>714.19</v>
      </c>
      <c r="L37" s="197">
        <f>K37/J37*100</f>
        <v>89.54237713139419</v>
      </c>
      <c r="O37" s="100"/>
    </row>
    <row r="38" spans="1:15" ht="15">
      <c r="A38" s="40" t="s">
        <v>38</v>
      </c>
      <c r="B38" s="86" t="s">
        <v>11</v>
      </c>
      <c r="C38" s="90" t="s">
        <v>13</v>
      </c>
      <c r="D38" s="86" t="s">
        <v>45</v>
      </c>
      <c r="E38" s="86" t="s">
        <v>547</v>
      </c>
      <c r="F38" s="86" t="s">
        <v>227</v>
      </c>
      <c r="G38" s="86"/>
      <c r="H38" s="97"/>
      <c r="I38" s="97"/>
      <c r="J38" s="97">
        <f t="shared" si="7"/>
        <v>797.6</v>
      </c>
      <c r="K38" s="97">
        <f t="shared" si="7"/>
        <v>714.19</v>
      </c>
      <c r="L38" s="197">
        <f>K38/J38*100</f>
        <v>89.54237713139419</v>
      </c>
      <c r="O38" s="100"/>
    </row>
    <row r="39" spans="1:15" ht="15">
      <c r="A39" s="10" t="s">
        <v>9</v>
      </c>
      <c r="B39" s="86" t="s">
        <v>11</v>
      </c>
      <c r="C39" s="90" t="s">
        <v>13</v>
      </c>
      <c r="D39" s="86" t="s">
        <v>45</v>
      </c>
      <c r="E39" s="86" t="s">
        <v>547</v>
      </c>
      <c r="F39" s="86" t="s">
        <v>227</v>
      </c>
      <c r="G39" s="86" t="s">
        <v>141</v>
      </c>
      <c r="H39" s="97"/>
      <c r="I39" s="97"/>
      <c r="J39" s="97">
        <v>797.6</v>
      </c>
      <c r="K39" s="97">
        <v>714.19</v>
      </c>
      <c r="L39" s="197">
        <f>K39/J39*100</f>
        <v>89.54237713139419</v>
      </c>
      <c r="O39" s="100"/>
    </row>
    <row r="40" spans="1:12" ht="15">
      <c r="A40" s="7" t="s">
        <v>25</v>
      </c>
      <c r="B40" s="155" t="s">
        <v>11</v>
      </c>
      <c r="C40" s="155" t="s">
        <v>26</v>
      </c>
      <c r="D40" s="89"/>
      <c r="E40" s="82"/>
      <c r="F40" s="82"/>
      <c r="G40" s="82"/>
      <c r="H40" s="157">
        <f aca="true" t="shared" si="8" ref="H40:K45">H41</f>
        <v>587.1</v>
      </c>
      <c r="I40" s="157">
        <f t="shared" si="8"/>
        <v>489.1</v>
      </c>
      <c r="J40" s="157">
        <f t="shared" si="8"/>
        <v>633.5</v>
      </c>
      <c r="K40" s="142">
        <f t="shared" si="8"/>
        <v>633.5</v>
      </c>
      <c r="L40" s="143">
        <f t="shared" si="1"/>
        <v>100</v>
      </c>
    </row>
    <row r="41" spans="1:12" ht="15">
      <c r="A41" s="7" t="s">
        <v>27</v>
      </c>
      <c r="B41" s="155" t="s">
        <v>11</v>
      </c>
      <c r="C41" s="155" t="s">
        <v>26</v>
      </c>
      <c r="D41" s="155" t="s">
        <v>28</v>
      </c>
      <c r="E41" s="83"/>
      <c r="F41" s="83"/>
      <c r="G41" s="83"/>
      <c r="H41" s="157">
        <f t="shared" si="8"/>
        <v>587.1</v>
      </c>
      <c r="I41" s="157">
        <f t="shared" si="8"/>
        <v>489.1</v>
      </c>
      <c r="J41" s="157">
        <f t="shared" si="8"/>
        <v>633.5</v>
      </c>
      <c r="K41" s="142">
        <f t="shared" si="8"/>
        <v>633.5</v>
      </c>
      <c r="L41" s="96">
        <f t="shared" si="1"/>
        <v>100</v>
      </c>
    </row>
    <row r="42" spans="1:12" ht="15">
      <c r="A42" s="8" t="s">
        <v>16</v>
      </c>
      <c r="B42" s="90" t="s">
        <v>11</v>
      </c>
      <c r="C42" s="90" t="s">
        <v>26</v>
      </c>
      <c r="D42" s="90" t="s">
        <v>28</v>
      </c>
      <c r="E42" s="84" t="s">
        <v>297</v>
      </c>
      <c r="F42" s="82"/>
      <c r="G42" s="82"/>
      <c r="H42" s="97">
        <f t="shared" si="8"/>
        <v>587.1</v>
      </c>
      <c r="I42" s="97">
        <f t="shared" si="8"/>
        <v>489.1</v>
      </c>
      <c r="J42" s="97">
        <f t="shared" si="8"/>
        <v>633.5</v>
      </c>
      <c r="K42" s="97">
        <f t="shared" si="8"/>
        <v>633.5</v>
      </c>
      <c r="L42" s="96">
        <f t="shared" si="1"/>
        <v>100</v>
      </c>
    </row>
    <row r="43" spans="1:12" ht="45">
      <c r="A43" s="61" t="s">
        <v>311</v>
      </c>
      <c r="B43" s="90" t="s">
        <v>11</v>
      </c>
      <c r="C43" s="90" t="s">
        <v>26</v>
      </c>
      <c r="D43" s="90" t="s">
        <v>28</v>
      </c>
      <c r="E43" s="84" t="s">
        <v>296</v>
      </c>
      <c r="F43" s="82"/>
      <c r="G43" s="82"/>
      <c r="H43" s="97">
        <f t="shared" si="8"/>
        <v>587.1</v>
      </c>
      <c r="I43" s="97">
        <f t="shared" si="8"/>
        <v>489.1</v>
      </c>
      <c r="J43" s="97">
        <f t="shared" si="8"/>
        <v>633.5</v>
      </c>
      <c r="K43" s="97">
        <f t="shared" si="8"/>
        <v>633.5</v>
      </c>
      <c r="L43" s="96">
        <f t="shared" si="1"/>
        <v>100</v>
      </c>
    </row>
    <row r="44" spans="1:12" ht="18.75" customHeight="1">
      <c r="A44" s="8" t="s">
        <v>29</v>
      </c>
      <c r="B44" s="90" t="s">
        <v>11</v>
      </c>
      <c r="C44" s="90" t="s">
        <v>26</v>
      </c>
      <c r="D44" s="90" t="s">
        <v>28</v>
      </c>
      <c r="E44" s="84" t="s">
        <v>296</v>
      </c>
      <c r="F44" s="84">
        <v>500</v>
      </c>
      <c r="G44" s="82"/>
      <c r="H44" s="97">
        <f t="shared" si="8"/>
        <v>587.1</v>
      </c>
      <c r="I44" s="97">
        <f t="shared" si="8"/>
        <v>489.1</v>
      </c>
      <c r="J44" s="97">
        <f t="shared" si="8"/>
        <v>633.5</v>
      </c>
      <c r="K44" s="97">
        <f t="shared" si="8"/>
        <v>633.5</v>
      </c>
      <c r="L44" s="96">
        <f t="shared" si="1"/>
        <v>100</v>
      </c>
    </row>
    <row r="45" spans="1:12" ht="15">
      <c r="A45" s="8" t="s">
        <v>30</v>
      </c>
      <c r="B45" s="90" t="s">
        <v>11</v>
      </c>
      <c r="C45" s="90" t="s">
        <v>26</v>
      </c>
      <c r="D45" s="90" t="s">
        <v>28</v>
      </c>
      <c r="E45" s="84" t="s">
        <v>296</v>
      </c>
      <c r="F45" s="84">
        <v>530</v>
      </c>
      <c r="G45" s="82"/>
      <c r="H45" s="97">
        <f t="shared" si="8"/>
        <v>587.1</v>
      </c>
      <c r="I45" s="97">
        <f t="shared" si="8"/>
        <v>489.1</v>
      </c>
      <c r="J45" s="97">
        <f t="shared" si="8"/>
        <v>633.5</v>
      </c>
      <c r="K45" s="97">
        <f t="shared" si="8"/>
        <v>633.5</v>
      </c>
      <c r="L45" s="96">
        <f t="shared" si="1"/>
        <v>100</v>
      </c>
    </row>
    <row r="46" spans="1:12" ht="15">
      <c r="A46" s="10" t="s">
        <v>9</v>
      </c>
      <c r="B46" s="90" t="s">
        <v>11</v>
      </c>
      <c r="C46" s="90" t="s">
        <v>26</v>
      </c>
      <c r="D46" s="90" t="s">
        <v>28</v>
      </c>
      <c r="E46" s="84" t="s">
        <v>296</v>
      </c>
      <c r="F46" s="84">
        <v>530</v>
      </c>
      <c r="G46" s="84">
        <v>2</v>
      </c>
      <c r="H46" s="97">
        <v>587.1</v>
      </c>
      <c r="I46" s="97">
        <v>489.1</v>
      </c>
      <c r="J46" s="97">
        <f>J47</f>
        <v>633.5</v>
      </c>
      <c r="K46" s="97">
        <v>633.5</v>
      </c>
      <c r="L46" s="96">
        <f t="shared" si="1"/>
        <v>100</v>
      </c>
    </row>
    <row r="47" spans="1:12" ht="15" hidden="1">
      <c r="A47" s="10"/>
      <c r="B47" s="90"/>
      <c r="C47" s="90"/>
      <c r="D47" s="90"/>
      <c r="E47" s="84"/>
      <c r="F47" s="84">
        <v>530</v>
      </c>
      <c r="G47" s="84"/>
      <c r="H47" s="97"/>
      <c r="I47" s="97"/>
      <c r="J47" s="97">
        <v>633.5</v>
      </c>
      <c r="K47" s="97">
        <v>134.625</v>
      </c>
      <c r="L47" s="96"/>
    </row>
    <row r="48" spans="1:12" ht="42.75">
      <c r="A48" s="135" t="s">
        <v>33</v>
      </c>
      <c r="B48" s="155" t="s">
        <v>11</v>
      </c>
      <c r="C48" s="155">
        <v>1400</v>
      </c>
      <c r="D48" s="90"/>
      <c r="E48" s="84"/>
      <c r="F48" s="84"/>
      <c r="G48" s="84"/>
      <c r="H48" s="97"/>
      <c r="I48" s="97"/>
      <c r="J48" s="157">
        <f>J49+J56+J63</f>
        <v>8154.8</v>
      </c>
      <c r="K48" s="203">
        <f>K49+K56+K63</f>
        <v>8076.96069</v>
      </c>
      <c r="L48" s="96"/>
    </row>
    <row r="49" spans="1:12" ht="42.75">
      <c r="A49" s="7" t="s">
        <v>34</v>
      </c>
      <c r="B49" s="155" t="s">
        <v>11</v>
      </c>
      <c r="C49" s="155">
        <v>1400</v>
      </c>
      <c r="D49" s="155" t="s">
        <v>228</v>
      </c>
      <c r="E49" s="83"/>
      <c r="F49" s="83"/>
      <c r="G49" s="83"/>
      <c r="H49" s="157" t="e">
        <f>H50+#REF!+#REF!+#REF!</f>
        <v>#REF!</v>
      </c>
      <c r="I49" s="157" t="e">
        <f>I50+#REF!+#REF!+#REF!</f>
        <v>#REF!</v>
      </c>
      <c r="J49" s="157">
        <f>J50</f>
        <v>4297.8</v>
      </c>
      <c r="K49" s="142">
        <f>K50</f>
        <v>4297.8</v>
      </c>
      <c r="L49" s="143">
        <f t="shared" si="1"/>
        <v>100</v>
      </c>
    </row>
    <row r="50" spans="1:12" ht="15">
      <c r="A50" s="8" t="s">
        <v>16</v>
      </c>
      <c r="B50" s="90" t="s">
        <v>11</v>
      </c>
      <c r="C50" s="90">
        <v>1400</v>
      </c>
      <c r="D50" s="90" t="s">
        <v>228</v>
      </c>
      <c r="E50" s="84" t="s">
        <v>297</v>
      </c>
      <c r="F50" s="82"/>
      <c r="G50" s="82"/>
      <c r="H50" s="97" t="e">
        <f>#REF!</f>
        <v>#REF!</v>
      </c>
      <c r="I50" s="97" t="e">
        <f>#REF!</f>
        <v>#REF!</v>
      </c>
      <c r="J50" s="97">
        <f>J51</f>
        <v>4297.8</v>
      </c>
      <c r="K50" s="97">
        <f>K51</f>
        <v>4297.8</v>
      </c>
      <c r="L50" s="96">
        <f t="shared" si="1"/>
        <v>100</v>
      </c>
    </row>
    <row r="51" spans="1:12" ht="30">
      <c r="A51" s="61" t="s">
        <v>327</v>
      </c>
      <c r="B51" s="90" t="s">
        <v>11</v>
      </c>
      <c r="C51" s="90">
        <v>1400</v>
      </c>
      <c r="D51" s="90" t="s">
        <v>228</v>
      </c>
      <c r="E51" s="84" t="s">
        <v>298</v>
      </c>
      <c r="F51" s="82"/>
      <c r="G51" s="82"/>
      <c r="H51" s="97">
        <f aca="true" t="shared" si="9" ref="H51:K53">H52</f>
        <v>10249.5</v>
      </c>
      <c r="I51" s="97">
        <f t="shared" si="9"/>
        <v>8541.3</v>
      </c>
      <c r="J51" s="97">
        <f t="shared" si="9"/>
        <v>4297.8</v>
      </c>
      <c r="K51" s="97">
        <f t="shared" si="9"/>
        <v>4297.8</v>
      </c>
      <c r="L51" s="96">
        <f t="shared" si="1"/>
        <v>100</v>
      </c>
    </row>
    <row r="52" spans="1:12" ht="15">
      <c r="A52" s="8" t="s">
        <v>29</v>
      </c>
      <c r="B52" s="90" t="s">
        <v>11</v>
      </c>
      <c r="C52" s="90">
        <v>1400</v>
      </c>
      <c r="D52" s="90" t="s">
        <v>228</v>
      </c>
      <c r="E52" s="84" t="s">
        <v>298</v>
      </c>
      <c r="F52" s="84">
        <v>500</v>
      </c>
      <c r="G52" s="82"/>
      <c r="H52" s="97">
        <f t="shared" si="9"/>
        <v>10249.5</v>
      </c>
      <c r="I52" s="97">
        <f t="shared" si="9"/>
        <v>8541.3</v>
      </c>
      <c r="J52" s="97">
        <f t="shared" si="9"/>
        <v>4297.8</v>
      </c>
      <c r="K52" s="97">
        <f t="shared" si="9"/>
        <v>4297.8</v>
      </c>
      <c r="L52" s="96">
        <f t="shared" si="1"/>
        <v>100</v>
      </c>
    </row>
    <row r="53" spans="1:12" ht="15">
      <c r="A53" s="8" t="s">
        <v>35</v>
      </c>
      <c r="B53" s="90" t="s">
        <v>11</v>
      </c>
      <c r="C53" s="90">
        <v>1400</v>
      </c>
      <c r="D53" s="90" t="s">
        <v>228</v>
      </c>
      <c r="E53" s="84" t="s">
        <v>298</v>
      </c>
      <c r="F53" s="84">
        <v>510</v>
      </c>
      <c r="G53" s="82"/>
      <c r="H53" s="97">
        <f t="shared" si="9"/>
        <v>10249.5</v>
      </c>
      <c r="I53" s="97">
        <f t="shared" si="9"/>
        <v>8541.3</v>
      </c>
      <c r="J53" s="97">
        <f t="shared" si="9"/>
        <v>4297.8</v>
      </c>
      <c r="K53" s="97">
        <f t="shared" si="9"/>
        <v>4297.8</v>
      </c>
      <c r="L53" s="96">
        <f t="shared" si="1"/>
        <v>100</v>
      </c>
    </row>
    <row r="54" spans="1:12" ht="15.75" customHeight="1">
      <c r="A54" s="10" t="s">
        <v>9</v>
      </c>
      <c r="B54" s="90" t="s">
        <v>11</v>
      </c>
      <c r="C54" s="90">
        <v>1400</v>
      </c>
      <c r="D54" s="90" t="s">
        <v>228</v>
      </c>
      <c r="E54" s="84" t="s">
        <v>298</v>
      </c>
      <c r="F54" s="84">
        <v>510</v>
      </c>
      <c r="G54" s="84">
        <v>2</v>
      </c>
      <c r="H54" s="97">
        <v>10249.5</v>
      </c>
      <c r="I54" s="97">
        <v>8541.3</v>
      </c>
      <c r="J54" s="97">
        <f>J55</f>
        <v>4297.8</v>
      </c>
      <c r="K54" s="97">
        <v>4297.8</v>
      </c>
      <c r="L54" s="96">
        <f t="shared" si="1"/>
        <v>100</v>
      </c>
    </row>
    <row r="55" spans="1:12" ht="15" customHeight="1" hidden="1">
      <c r="A55" s="10"/>
      <c r="B55" s="90"/>
      <c r="C55" s="90"/>
      <c r="D55" s="90"/>
      <c r="E55" s="84"/>
      <c r="F55" s="84">
        <v>511</v>
      </c>
      <c r="G55" s="84"/>
      <c r="H55" s="97"/>
      <c r="I55" s="97"/>
      <c r="J55" s="97">
        <v>4297.8</v>
      </c>
      <c r="K55" s="97">
        <v>1074.6</v>
      </c>
      <c r="L55" s="96"/>
    </row>
    <row r="56" spans="1:12" ht="15" customHeight="1">
      <c r="A56" s="7" t="s">
        <v>36</v>
      </c>
      <c r="B56" s="155" t="s">
        <v>11</v>
      </c>
      <c r="C56" s="155">
        <v>1400</v>
      </c>
      <c r="D56" s="155" t="s">
        <v>270</v>
      </c>
      <c r="E56" s="83"/>
      <c r="F56" s="83"/>
      <c r="G56" s="83"/>
      <c r="H56" s="157" t="e">
        <f>H57+#REF!+#REF!+H66</f>
        <v>#REF!</v>
      </c>
      <c r="I56" s="157" t="e">
        <f>I57+#REF!+#REF!+I66</f>
        <v>#REF!</v>
      </c>
      <c r="J56" s="157">
        <f aca="true" t="shared" si="10" ref="J56:K60">J57</f>
        <v>300</v>
      </c>
      <c r="K56" s="142">
        <f t="shared" si="10"/>
        <v>300</v>
      </c>
      <c r="L56" s="143">
        <f t="shared" si="1"/>
        <v>100</v>
      </c>
    </row>
    <row r="57" spans="1:12" ht="15" customHeight="1">
      <c r="A57" s="8" t="s">
        <v>16</v>
      </c>
      <c r="B57" s="90" t="s">
        <v>11</v>
      </c>
      <c r="C57" s="90">
        <v>1400</v>
      </c>
      <c r="D57" s="90" t="s">
        <v>270</v>
      </c>
      <c r="E57" s="84" t="s">
        <v>297</v>
      </c>
      <c r="F57" s="82"/>
      <c r="G57" s="82"/>
      <c r="H57" s="97">
        <f aca="true" t="shared" si="11" ref="H57:I60">H58</f>
        <v>587.1</v>
      </c>
      <c r="I57" s="97">
        <f t="shared" si="11"/>
        <v>489.1</v>
      </c>
      <c r="J57" s="97">
        <f t="shared" si="10"/>
        <v>300</v>
      </c>
      <c r="K57" s="97">
        <f t="shared" si="10"/>
        <v>300</v>
      </c>
      <c r="L57" s="96">
        <f t="shared" si="1"/>
        <v>100</v>
      </c>
    </row>
    <row r="58" spans="1:12" ht="30" customHeight="1">
      <c r="A58" s="8" t="s">
        <v>269</v>
      </c>
      <c r="B58" s="90" t="s">
        <v>11</v>
      </c>
      <c r="C58" s="90">
        <v>1400</v>
      </c>
      <c r="D58" s="90" t="s">
        <v>270</v>
      </c>
      <c r="E58" s="84" t="s">
        <v>473</v>
      </c>
      <c r="F58" s="82"/>
      <c r="G58" s="82"/>
      <c r="H58" s="97">
        <f t="shared" si="11"/>
        <v>587.1</v>
      </c>
      <c r="I58" s="97">
        <f t="shared" si="11"/>
        <v>489.1</v>
      </c>
      <c r="J58" s="97">
        <f t="shared" si="10"/>
        <v>300</v>
      </c>
      <c r="K58" s="97">
        <f t="shared" si="10"/>
        <v>300</v>
      </c>
      <c r="L58" s="96">
        <f t="shared" si="1"/>
        <v>100</v>
      </c>
    </row>
    <row r="59" spans="1:12" ht="15" customHeight="1">
      <c r="A59" s="8" t="s">
        <v>29</v>
      </c>
      <c r="B59" s="90" t="s">
        <v>11</v>
      </c>
      <c r="C59" s="90">
        <v>1400</v>
      </c>
      <c r="D59" s="90" t="s">
        <v>270</v>
      </c>
      <c r="E59" s="84" t="s">
        <v>473</v>
      </c>
      <c r="F59" s="84">
        <v>500</v>
      </c>
      <c r="G59" s="82"/>
      <c r="H59" s="97">
        <f t="shared" si="11"/>
        <v>587.1</v>
      </c>
      <c r="I59" s="97">
        <f t="shared" si="11"/>
        <v>489.1</v>
      </c>
      <c r="J59" s="97">
        <f t="shared" si="10"/>
        <v>300</v>
      </c>
      <c r="K59" s="97">
        <f t="shared" si="10"/>
        <v>300</v>
      </c>
      <c r="L59" s="96">
        <f t="shared" si="1"/>
        <v>100</v>
      </c>
    </row>
    <row r="60" spans="1:12" ht="15" customHeight="1">
      <c r="A60" s="8" t="s">
        <v>35</v>
      </c>
      <c r="B60" s="90" t="s">
        <v>11</v>
      </c>
      <c r="C60" s="90">
        <v>1400</v>
      </c>
      <c r="D60" s="90" t="s">
        <v>270</v>
      </c>
      <c r="E60" s="84" t="s">
        <v>473</v>
      </c>
      <c r="F60" s="84">
        <v>510</v>
      </c>
      <c r="G60" s="82"/>
      <c r="H60" s="97">
        <f t="shared" si="11"/>
        <v>587.1</v>
      </c>
      <c r="I60" s="97">
        <f t="shared" si="11"/>
        <v>489.1</v>
      </c>
      <c r="J60" s="97">
        <f t="shared" si="10"/>
        <v>300</v>
      </c>
      <c r="K60" s="97">
        <f t="shared" si="10"/>
        <v>300</v>
      </c>
      <c r="L60" s="96">
        <f t="shared" si="1"/>
        <v>100</v>
      </c>
    </row>
    <row r="61" spans="1:12" ht="15" customHeight="1">
      <c r="A61" s="10" t="s">
        <v>8</v>
      </c>
      <c r="B61" s="90" t="s">
        <v>11</v>
      </c>
      <c r="C61" s="90">
        <v>1400</v>
      </c>
      <c r="D61" s="90" t="s">
        <v>270</v>
      </c>
      <c r="E61" s="84" t="s">
        <v>473</v>
      </c>
      <c r="F61" s="84">
        <v>510</v>
      </c>
      <c r="G61" s="84">
        <v>1</v>
      </c>
      <c r="H61" s="97">
        <v>587.1</v>
      </c>
      <c r="I61" s="97">
        <v>489.1</v>
      </c>
      <c r="J61" s="97">
        <v>300</v>
      </c>
      <c r="K61" s="97">
        <v>300</v>
      </c>
      <c r="L61" s="96">
        <f t="shared" si="1"/>
        <v>100</v>
      </c>
    </row>
    <row r="62" spans="1:12" ht="15" customHeight="1" hidden="1">
      <c r="A62" s="10"/>
      <c r="B62" s="90"/>
      <c r="C62" s="90"/>
      <c r="D62" s="90"/>
      <c r="E62" s="84"/>
      <c r="F62" s="84">
        <v>512</v>
      </c>
      <c r="G62" s="84"/>
      <c r="H62" s="97"/>
      <c r="I62" s="97"/>
      <c r="J62" s="97">
        <v>100</v>
      </c>
      <c r="K62" s="97">
        <v>100</v>
      </c>
      <c r="L62" s="96"/>
    </row>
    <row r="63" spans="1:12" ht="15">
      <c r="A63" s="7" t="s">
        <v>37</v>
      </c>
      <c r="B63" s="155" t="s">
        <v>11</v>
      </c>
      <c r="C63" s="155">
        <v>1400</v>
      </c>
      <c r="D63" s="155">
        <v>1403</v>
      </c>
      <c r="E63" s="83"/>
      <c r="F63" s="83"/>
      <c r="G63" s="83"/>
      <c r="H63" s="157" t="e">
        <f>H64+#REF!+#REF!+H78</f>
        <v>#REF!</v>
      </c>
      <c r="I63" s="157" t="e">
        <f>I64+#REF!+#REF!+I78</f>
        <v>#REF!</v>
      </c>
      <c r="J63" s="157">
        <f>J64+J70</f>
        <v>3557</v>
      </c>
      <c r="K63" s="142">
        <f>K64+K73</f>
        <v>3479.16069</v>
      </c>
      <c r="L63" s="143">
        <f t="shared" si="1"/>
        <v>97.81165842001688</v>
      </c>
    </row>
    <row r="64" spans="1:12" ht="15">
      <c r="A64" s="8" t="s">
        <v>16</v>
      </c>
      <c r="B64" s="90" t="s">
        <v>11</v>
      </c>
      <c r="C64" s="90">
        <v>1400</v>
      </c>
      <c r="D64" s="90">
        <v>1403</v>
      </c>
      <c r="E64" s="84" t="s">
        <v>297</v>
      </c>
      <c r="F64" s="82"/>
      <c r="G64" s="82"/>
      <c r="H64" s="97">
        <f aca="true" t="shared" si="12" ref="H64:K67">H65</f>
        <v>587.1</v>
      </c>
      <c r="I64" s="97">
        <f t="shared" si="12"/>
        <v>489.1</v>
      </c>
      <c r="J64" s="97">
        <f t="shared" si="12"/>
        <v>3057</v>
      </c>
      <c r="K64" s="97">
        <f t="shared" si="12"/>
        <v>2979.16069</v>
      </c>
      <c r="L64" s="96">
        <f t="shared" si="1"/>
        <v>97.4537353614655</v>
      </c>
    </row>
    <row r="65" spans="1:12" ht="45">
      <c r="A65" s="74" t="s">
        <v>313</v>
      </c>
      <c r="B65" s="90" t="s">
        <v>11</v>
      </c>
      <c r="C65" s="90">
        <v>1400</v>
      </c>
      <c r="D65" s="90">
        <v>1403</v>
      </c>
      <c r="E65" s="84" t="s">
        <v>328</v>
      </c>
      <c r="F65" s="82"/>
      <c r="G65" s="82"/>
      <c r="H65" s="97">
        <f t="shared" si="12"/>
        <v>587.1</v>
      </c>
      <c r="I65" s="97">
        <f t="shared" si="12"/>
        <v>489.1</v>
      </c>
      <c r="J65" s="97">
        <f t="shared" si="12"/>
        <v>3057</v>
      </c>
      <c r="K65" s="97">
        <f t="shared" si="12"/>
        <v>2979.16069</v>
      </c>
      <c r="L65" s="96">
        <f t="shared" si="1"/>
        <v>97.4537353614655</v>
      </c>
    </row>
    <row r="66" spans="1:12" ht="15">
      <c r="A66" s="8" t="s">
        <v>29</v>
      </c>
      <c r="B66" s="90" t="s">
        <v>11</v>
      </c>
      <c r="C66" s="90">
        <v>1400</v>
      </c>
      <c r="D66" s="90">
        <v>1403</v>
      </c>
      <c r="E66" s="84" t="s">
        <v>328</v>
      </c>
      <c r="F66" s="84">
        <v>500</v>
      </c>
      <c r="G66" s="82"/>
      <c r="H66" s="97">
        <f t="shared" si="12"/>
        <v>587.1</v>
      </c>
      <c r="I66" s="97">
        <f t="shared" si="12"/>
        <v>489.1</v>
      </c>
      <c r="J66" s="97">
        <f t="shared" si="12"/>
        <v>3057</v>
      </c>
      <c r="K66" s="97">
        <f t="shared" si="12"/>
        <v>2979.16069</v>
      </c>
      <c r="L66" s="96">
        <f t="shared" si="1"/>
        <v>97.4537353614655</v>
      </c>
    </row>
    <row r="67" spans="1:12" ht="15">
      <c r="A67" s="8" t="s">
        <v>38</v>
      </c>
      <c r="B67" s="90" t="s">
        <v>11</v>
      </c>
      <c r="C67" s="90">
        <v>1400</v>
      </c>
      <c r="D67" s="90">
        <v>1403</v>
      </c>
      <c r="E67" s="84" t="s">
        <v>328</v>
      </c>
      <c r="F67" s="84">
        <v>540</v>
      </c>
      <c r="G67" s="82"/>
      <c r="H67" s="97">
        <f t="shared" si="12"/>
        <v>587.1</v>
      </c>
      <c r="I67" s="97">
        <f t="shared" si="12"/>
        <v>489.1</v>
      </c>
      <c r="J67" s="97">
        <f t="shared" si="12"/>
        <v>3057</v>
      </c>
      <c r="K67" s="97">
        <f t="shared" si="12"/>
        <v>2979.16069</v>
      </c>
      <c r="L67" s="96">
        <f t="shared" si="1"/>
        <v>97.4537353614655</v>
      </c>
    </row>
    <row r="68" spans="1:12" ht="15">
      <c r="A68" s="10" t="s">
        <v>8</v>
      </c>
      <c r="B68" s="90" t="s">
        <v>11</v>
      </c>
      <c r="C68" s="90">
        <v>1400</v>
      </c>
      <c r="D68" s="90">
        <v>1403</v>
      </c>
      <c r="E68" s="84" t="s">
        <v>328</v>
      </c>
      <c r="F68" s="84">
        <v>540</v>
      </c>
      <c r="G68" s="84">
        <v>1</v>
      </c>
      <c r="H68" s="97">
        <v>587.1</v>
      </c>
      <c r="I68" s="97">
        <v>489.1</v>
      </c>
      <c r="J68" s="97">
        <v>3057</v>
      </c>
      <c r="K68" s="97">
        <v>2979.16069</v>
      </c>
      <c r="L68" s="96">
        <f t="shared" si="1"/>
        <v>97.4537353614655</v>
      </c>
    </row>
    <row r="69" spans="1:13" ht="15" hidden="1">
      <c r="A69" s="10"/>
      <c r="B69" s="90"/>
      <c r="C69" s="90"/>
      <c r="D69" s="90"/>
      <c r="E69" s="84"/>
      <c r="F69" s="84">
        <v>540</v>
      </c>
      <c r="G69" s="84"/>
      <c r="H69" s="97"/>
      <c r="I69" s="97"/>
      <c r="J69" s="97">
        <v>650</v>
      </c>
      <c r="K69" s="97">
        <v>578.341</v>
      </c>
      <c r="L69" s="96"/>
      <c r="M69" s="37"/>
    </row>
    <row r="70" spans="1:13" ht="60">
      <c r="A70" s="42" t="s">
        <v>229</v>
      </c>
      <c r="B70" s="90" t="s">
        <v>11</v>
      </c>
      <c r="C70" s="90">
        <v>1400</v>
      </c>
      <c r="D70" s="90">
        <v>1403</v>
      </c>
      <c r="E70" s="84" t="s">
        <v>455</v>
      </c>
      <c r="F70" s="84"/>
      <c r="G70" s="84"/>
      <c r="H70" s="97"/>
      <c r="I70" s="97"/>
      <c r="J70" s="97">
        <f aca="true" t="shared" si="13" ref="J70:K72">J71</f>
        <v>500</v>
      </c>
      <c r="K70" s="97">
        <f t="shared" si="13"/>
        <v>500</v>
      </c>
      <c r="L70" s="96">
        <f>K70/J70*100</f>
        <v>100</v>
      </c>
      <c r="M70" s="41"/>
    </row>
    <row r="71" spans="1:13" ht="30">
      <c r="A71" s="8" t="s">
        <v>50</v>
      </c>
      <c r="B71" s="90" t="s">
        <v>11</v>
      </c>
      <c r="C71" s="90">
        <v>1400</v>
      </c>
      <c r="D71" s="90">
        <v>1403</v>
      </c>
      <c r="E71" s="84" t="s">
        <v>455</v>
      </c>
      <c r="F71" s="84">
        <v>600</v>
      </c>
      <c r="G71" s="82"/>
      <c r="H71" s="97">
        <f>H72</f>
        <v>32867.3</v>
      </c>
      <c r="I71" s="97">
        <f>I72</f>
        <v>24825.95562</v>
      </c>
      <c r="J71" s="97">
        <f t="shared" si="13"/>
        <v>500</v>
      </c>
      <c r="K71" s="97">
        <f t="shared" si="13"/>
        <v>500</v>
      </c>
      <c r="L71" s="96">
        <f>K71/J71*100</f>
        <v>100</v>
      </c>
      <c r="M71" s="41"/>
    </row>
    <row r="72" spans="1:13" ht="15">
      <c r="A72" s="8" t="s">
        <v>51</v>
      </c>
      <c r="B72" s="90" t="s">
        <v>11</v>
      </c>
      <c r="C72" s="90">
        <v>1400</v>
      </c>
      <c r="D72" s="90">
        <v>1403</v>
      </c>
      <c r="E72" s="84" t="s">
        <v>455</v>
      </c>
      <c r="F72" s="84">
        <v>610</v>
      </c>
      <c r="G72" s="82"/>
      <c r="H72" s="97">
        <f>H73</f>
        <v>32867.3</v>
      </c>
      <c r="I72" s="97">
        <f>I73</f>
        <v>24825.95562</v>
      </c>
      <c r="J72" s="97">
        <f t="shared" si="13"/>
        <v>500</v>
      </c>
      <c r="K72" s="97">
        <f t="shared" si="13"/>
        <v>500</v>
      </c>
      <c r="L72" s="96">
        <f>K72/J72*100</f>
        <v>100</v>
      </c>
      <c r="M72" s="41"/>
    </row>
    <row r="73" spans="1:13" ht="15">
      <c r="A73" s="10" t="s">
        <v>9</v>
      </c>
      <c r="B73" s="90" t="s">
        <v>11</v>
      </c>
      <c r="C73" s="90">
        <v>1400</v>
      </c>
      <c r="D73" s="90">
        <v>1403</v>
      </c>
      <c r="E73" s="84" t="s">
        <v>455</v>
      </c>
      <c r="F73" s="84">
        <v>610</v>
      </c>
      <c r="G73" s="84">
        <v>2</v>
      </c>
      <c r="H73" s="97">
        <v>32867.3</v>
      </c>
      <c r="I73" s="97">
        <v>24825.95562</v>
      </c>
      <c r="J73" s="97">
        <f>J74</f>
        <v>500</v>
      </c>
      <c r="K73" s="97">
        <v>500</v>
      </c>
      <c r="L73" s="96">
        <f>K73/J73*100</f>
        <v>100</v>
      </c>
      <c r="M73" s="37"/>
    </row>
    <row r="74" spans="1:13" ht="15" hidden="1">
      <c r="A74" s="10"/>
      <c r="B74" s="90"/>
      <c r="C74" s="90"/>
      <c r="D74" s="90"/>
      <c r="E74" s="84"/>
      <c r="F74" s="84"/>
      <c r="G74" s="84"/>
      <c r="H74" s="97"/>
      <c r="I74" s="97"/>
      <c r="J74" s="97">
        <v>500</v>
      </c>
      <c r="K74" s="97"/>
      <c r="L74" s="96"/>
      <c r="M74" s="37"/>
    </row>
    <row r="75" spans="1:13" s="129" customFormat="1" ht="42.75">
      <c r="A75" s="124" t="s">
        <v>42</v>
      </c>
      <c r="B75" s="125" t="s">
        <v>43</v>
      </c>
      <c r="C75" s="126"/>
      <c r="D75" s="126"/>
      <c r="E75" s="127"/>
      <c r="F75" s="127"/>
      <c r="G75" s="127"/>
      <c r="H75" s="130" t="e">
        <f>#REF!+H78+H288</f>
        <v>#REF!</v>
      </c>
      <c r="I75" s="130" t="e">
        <f>#REF!+I78+I288</f>
        <v>#REF!</v>
      </c>
      <c r="J75" s="130">
        <f>J78+J288</f>
        <v>205316.61037999997</v>
      </c>
      <c r="K75" s="130">
        <f>K78+K288</f>
        <v>205227.5759</v>
      </c>
      <c r="L75" s="144">
        <f t="shared" si="1"/>
        <v>99.95663552021671</v>
      </c>
      <c r="M75" s="128"/>
    </row>
    <row r="76" spans="1:18" ht="15">
      <c r="A76" s="7" t="s">
        <v>8</v>
      </c>
      <c r="B76" s="155">
        <v>1</v>
      </c>
      <c r="C76" s="89"/>
      <c r="D76" s="89"/>
      <c r="E76" s="82"/>
      <c r="F76" s="82"/>
      <c r="G76" s="82"/>
      <c r="H76" s="157" t="e">
        <f>H84+#REF!+#REF!+#REF!+H250+H255+H265+H271+H281+H286+#REF!+#REF!+H243+H259+H275+#REF!</f>
        <v>#REF!</v>
      </c>
      <c r="I76" s="157" t="e">
        <f>I84+#REF!+#REF!+#REF!+I250+I255+I265+I271+I281+I286+#REF!+#REF!+I243+I259+I275+#REF!</f>
        <v>#REF!</v>
      </c>
      <c r="J76" s="157">
        <f>J84+J88+J92+J96+J100+J104+J121+J125+J133+J137+J141+J145+J149+J153+J169+J177+J181+J185+J189+J193+J197+J211+J228+J232+J243+J250+J255+J259+J265+J271+J275+J281+J286+J201</f>
        <v>77755.90000000001</v>
      </c>
      <c r="K76" s="203">
        <f>K84+K88+K92+K96+K100+K104+K121+K125+K133+K137+K141+K145+K149+K153+K169+K177+K181+K185+K189+K193+K197+K211+K228+K232+K243+K250+K255+K259+K265+K271+K275+K281+K286+K201</f>
        <v>77732.70664000002</v>
      </c>
      <c r="L76" s="143">
        <f t="shared" si="1"/>
        <v>99.97017157540458</v>
      </c>
      <c r="R76" s="100"/>
    </row>
    <row r="77" spans="1:14" ht="15">
      <c r="A77" s="7" t="s">
        <v>9</v>
      </c>
      <c r="B77" s="155">
        <v>2</v>
      </c>
      <c r="C77" s="89"/>
      <c r="D77" s="89"/>
      <c r="E77" s="82"/>
      <c r="F77" s="82"/>
      <c r="G77" s="82"/>
      <c r="H77" s="157" t="e">
        <f>#REF!+#REF!+#REF!+#REF!+#REF!+H294+H304+H309+#REF!+H322+#REF!+#REF!+#REF!+H325+#REF!+H299</f>
        <v>#REF!</v>
      </c>
      <c r="I77" s="157" t="e">
        <f>#REF!+#REF!+#REF!+#REF!+#REF!+I294+I304+I309+#REF!+I322+#REF!+#REF!+#REF!+I325+#REF!+I299</f>
        <v>#REF!</v>
      </c>
      <c r="J77" s="157">
        <f>J108+J157+J161+J165+J236+J294+J299+J304+J309+J315+J322+J329+J334+J114+J217+J222+J204+J207</f>
        <v>127560.71038000002</v>
      </c>
      <c r="K77" s="203">
        <f>K108+K157+K161+K165+K236+K294+K299+K304+K309+K315+K322+K329+K334+K114+K217+K222+K204+K207</f>
        <v>127494.86926000002</v>
      </c>
      <c r="L77" s="143">
        <f t="shared" si="1"/>
        <v>99.94838448311879</v>
      </c>
      <c r="N77" s="100"/>
    </row>
    <row r="78" spans="1:12" ht="15">
      <c r="A78" s="7" t="s">
        <v>46</v>
      </c>
      <c r="B78" s="155" t="s">
        <v>43</v>
      </c>
      <c r="C78" s="155" t="s">
        <v>47</v>
      </c>
      <c r="D78" s="89"/>
      <c r="E78" s="82"/>
      <c r="F78" s="82"/>
      <c r="G78" s="82"/>
      <c r="H78" s="157" t="e">
        <f>H79+H116+H223+H245</f>
        <v>#REF!</v>
      </c>
      <c r="I78" s="157" t="e">
        <f>I79+I116+I223+I245</f>
        <v>#REF!</v>
      </c>
      <c r="J78" s="157">
        <f>J79+J116+J223+J245</f>
        <v>196449.14390999998</v>
      </c>
      <c r="K78" s="203">
        <f>K79+K116+K223+K245</f>
        <v>196425.18852999998</v>
      </c>
      <c r="L78" s="143">
        <f t="shared" si="1"/>
        <v>99.9878058109477</v>
      </c>
    </row>
    <row r="79" spans="1:12" ht="15">
      <c r="A79" s="7" t="s">
        <v>48</v>
      </c>
      <c r="B79" s="155" t="s">
        <v>43</v>
      </c>
      <c r="C79" s="155" t="s">
        <v>47</v>
      </c>
      <c r="D79" s="91" t="s">
        <v>49</v>
      </c>
      <c r="E79" s="82"/>
      <c r="F79" s="82"/>
      <c r="G79" s="82"/>
      <c r="H79" s="157" t="e">
        <f>#REF!+H80+#REF!</f>
        <v>#REF!</v>
      </c>
      <c r="I79" s="157" t="e">
        <f>#REF!+I80+#REF!</f>
        <v>#REF!</v>
      </c>
      <c r="J79" s="157">
        <f>J80+J110</f>
        <v>45132.187000000005</v>
      </c>
      <c r="K79" s="203">
        <f>K80+K110</f>
        <v>45128.24578</v>
      </c>
      <c r="L79" s="143">
        <f t="shared" si="1"/>
        <v>99.99126738529199</v>
      </c>
    </row>
    <row r="80" spans="1:20" ht="30">
      <c r="A80" s="72" t="s">
        <v>323</v>
      </c>
      <c r="B80" s="90" t="s">
        <v>43</v>
      </c>
      <c r="C80" s="90" t="s">
        <v>47</v>
      </c>
      <c r="D80" s="89" t="s">
        <v>49</v>
      </c>
      <c r="E80" s="82" t="s">
        <v>388</v>
      </c>
      <c r="F80" s="82"/>
      <c r="G80" s="82"/>
      <c r="H80" s="97" t="e">
        <f>H81+#REF!</f>
        <v>#REF!</v>
      </c>
      <c r="I80" s="97" t="e">
        <f>I81+#REF!</f>
        <v>#REF!</v>
      </c>
      <c r="J80" s="97">
        <f>J81</f>
        <v>44932.187000000005</v>
      </c>
      <c r="K80" s="97">
        <f>K81</f>
        <v>44928.24578</v>
      </c>
      <c r="L80" s="96">
        <f t="shared" si="1"/>
        <v>99.99122851509541</v>
      </c>
      <c r="R80" s="104"/>
      <c r="S80" s="104"/>
      <c r="T80" s="104"/>
    </row>
    <row r="81" spans="1:12" ht="30">
      <c r="A81" s="77" t="s">
        <v>314</v>
      </c>
      <c r="B81" s="90" t="s">
        <v>43</v>
      </c>
      <c r="C81" s="90" t="s">
        <v>47</v>
      </c>
      <c r="D81" s="90" t="s">
        <v>49</v>
      </c>
      <c r="E81" s="80" t="s">
        <v>389</v>
      </c>
      <c r="F81" s="82"/>
      <c r="G81" s="82"/>
      <c r="H81" s="97">
        <f aca="true" t="shared" si="14" ref="H81:K83">H82</f>
        <v>14279.9</v>
      </c>
      <c r="I81" s="97">
        <f t="shared" si="14"/>
        <v>15511.59955</v>
      </c>
      <c r="J81" s="97">
        <f>J82+J86+J90+J94+J98+J102+J106</f>
        <v>44932.187000000005</v>
      </c>
      <c r="K81" s="97">
        <f>K82+K86+K90+K94+K98+K102+K106</f>
        <v>44928.24578</v>
      </c>
      <c r="L81" s="96">
        <f t="shared" si="1"/>
        <v>99.99122851509541</v>
      </c>
    </row>
    <row r="82" spans="1:12" ht="120" hidden="1">
      <c r="A82" s="77" t="s">
        <v>415</v>
      </c>
      <c r="B82" s="90" t="s">
        <v>43</v>
      </c>
      <c r="C82" s="90" t="s">
        <v>47</v>
      </c>
      <c r="D82" s="90" t="s">
        <v>49</v>
      </c>
      <c r="E82" s="80" t="s">
        <v>416</v>
      </c>
      <c r="F82" s="84">
        <v>600</v>
      </c>
      <c r="G82" s="82"/>
      <c r="H82" s="97">
        <f>H83</f>
        <v>14279.9</v>
      </c>
      <c r="I82" s="97">
        <f>I83</f>
        <v>15511.59955</v>
      </c>
      <c r="J82" s="97">
        <f>J83</f>
        <v>0</v>
      </c>
      <c r="K82" s="97">
        <f>K83</f>
        <v>0</v>
      </c>
      <c r="L82" s="96" t="e">
        <f t="shared" si="1"/>
        <v>#DIV/0!</v>
      </c>
    </row>
    <row r="83" spans="1:12" ht="15" hidden="1">
      <c r="A83" s="8" t="s">
        <v>51</v>
      </c>
      <c r="B83" s="90" t="s">
        <v>43</v>
      </c>
      <c r="C83" s="90" t="s">
        <v>47</v>
      </c>
      <c r="D83" s="90" t="s">
        <v>49</v>
      </c>
      <c r="E83" s="80" t="s">
        <v>416</v>
      </c>
      <c r="F83" s="84">
        <v>610</v>
      </c>
      <c r="G83" s="82"/>
      <c r="H83" s="97">
        <f t="shared" si="14"/>
        <v>14279.9</v>
      </c>
      <c r="I83" s="97">
        <f t="shared" si="14"/>
        <v>15511.59955</v>
      </c>
      <c r="J83" s="97">
        <f t="shared" si="14"/>
        <v>0</v>
      </c>
      <c r="K83" s="97">
        <f t="shared" si="14"/>
        <v>0</v>
      </c>
      <c r="L83" s="96" t="e">
        <f t="shared" si="1"/>
        <v>#DIV/0!</v>
      </c>
    </row>
    <row r="84" spans="1:12" ht="15" hidden="1">
      <c r="A84" s="10" t="s">
        <v>8</v>
      </c>
      <c r="B84" s="90" t="s">
        <v>43</v>
      </c>
      <c r="C84" s="90" t="s">
        <v>47</v>
      </c>
      <c r="D84" s="90" t="s">
        <v>49</v>
      </c>
      <c r="E84" s="80" t="s">
        <v>416</v>
      </c>
      <c r="F84" s="84">
        <v>610</v>
      </c>
      <c r="G84" s="84">
        <v>1</v>
      </c>
      <c r="H84" s="97">
        <v>14279.9</v>
      </c>
      <c r="I84" s="97">
        <v>15511.59955</v>
      </c>
      <c r="J84" s="97"/>
      <c r="K84" s="97">
        <f>K85</f>
        <v>0</v>
      </c>
      <c r="L84" s="96" t="e">
        <f t="shared" si="1"/>
        <v>#DIV/0!</v>
      </c>
    </row>
    <row r="85" spans="1:13" ht="15" hidden="1">
      <c r="A85" s="10"/>
      <c r="B85" s="90"/>
      <c r="C85" s="90"/>
      <c r="D85" s="90"/>
      <c r="E85" s="84"/>
      <c r="F85" s="84">
        <v>611</v>
      </c>
      <c r="G85" s="84"/>
      <c r="H85" s="97"/>
      <c r="I85" s="97"/>
      <c r="J85" s="97">
        <v>15</v>
      </c>
      <c r="K85" s="97"/>
      <c r="L85" s="96">
        <f aca="true" t="shared" si="15" ref="L85:L148">K85/J85*100</f>
        <v>0</v>
      </c>
      <c r="M85" s="37"/>
    </row>
    <row r="86" spans="1:12" ht="82.5" customHeight="1" hidden="1">
      <c r="A86" s="73" t="s">
        <v>417</v>
      </c>
      <c r="B86" s="90" t="s">
        <v>43</v>
      </c>
      <c r="C86" s="90" t="s">
        <v>47</v>
      </c>
      <c r="D86" s="90" t="s">
        <v>49</v>
      </c>
      <c r="E86" s="80" t="s">
        <v>418</v>
      </c>
      <c r="F86" s="84">
        <v>600</v>
      </c>
      <c r="G86" s="82"/>
      <c r="H86" s="97">
        <f aca="true" t="shared" si="16" ref="H86:K87">H87</f>
        <v>14279.9</v>
      </c>
      <c r="I86" s="97">
        <f t="shared" si="16"/>
        <v>15511.59955</v>
      </c>
      <c r="J86" s="97">
        <f t="shared" si="16"/>
        <v>0</v>
      </c>
      <c r="K86" s="97">
        <f t="shared" si="16"/>
        <v>0</v>
      </c>
      <c r="L86" s="96" t="e">
        <f t="shared" si="15"/>
        <v>#DIV/0!</v>
      </c>
    </row>
    <row r="87" spans="1:12" ht="15" hidden="1">
      <c r="A87" s="8" t="s">
        <v>51</v>
      </c>
      <c r="B87" s="90" t="s">
        <v>43</v>
      </c>
      <c r="C87" s="90" t="s">
        <v>47</v>
      </c>
      <c r="D87" s="90" t="s">
        <v>49</v>
      </c>
      <c r="E87" s="80" t="s">
        <v>418</v>
      </c>
      <c r="F87" s="84">
        <v>610</v>
      </c>
      <c r="G87" s="82"/>
      <c r="H87" s="97">
        <f t="shared" si="16"/>
        <v>14279.9</v>
      </c>
      <c r="I87" s="97">
        <f t="shared" si="16"/>
        <v>15511.59955</v>
      </c>
      <c r="J87" s="97">
        <f t="shared" si="16"/>
        <v>0</v>
      </c>
      <c r="K87" s="97">
        <f t="shared" si="16"/>
        <v>0</v>
      </c>
      <c r="L87" s="96" t="e">
        <f t="shared" si="15"/>
        <v>#DIV/0!</v>
      </c>
    </row>
    <row r="88" spans="1:12" ht="15" hidden="1">
      <c r="A88" s="10" t="s">
        <v>8</v>
      </c>
      <c r="B88" s="90" t="s">
        <v>43</v>
      </c>
      <c r="C88" s="90" t="s">
        <v>47</v>
      </c>
      <c r="D88" s="90" t="s">
        <v>49</v>
      </c>
      <c r="E88" s="80" t="s">
        <v>418</v>
      </c>
      <c r="F88" s="84">
        <v>610</v>
      </c>
      <c r="G88" s="84">
        <v>1</v>
      </c>
      <c r="H88" s="97">
        <v>14279.9</v>
      </c>
      <c r="I88" s="97">
        <v>15511.59955</v>
      </c>
      <c r="J88" s="97"/>
      <c r="K88" s="97">
        <f>K89</f>
        <v>0</v>
      </c>
      <c r="L88" s="96" t="e">
        <f t="shared" si="15"/>
        <v>#DIV/0!</v>
      </c>
    </row>
    <row r="89" spans="1:12" ht="15" hidden="1">
      <c r="A89" s="10"/>
      <c r="B89" s="90"/>
      <c r="C89" s="90"/>
      <c r="D89" s="90"/>
      <c r="E89" s="80"/>
      <c r="F89" s="84"/>
      <c r="G89" s="84"/>
      <c r="H89" s="97"/>
      <c r="I89" s="97"/>
      <c r="J89" s="97">
        <v>15</v>
      </c>
      <c r="K89" s="97"/>
      <c r="L89" s="96">
        <f t="shared" si="15"/>
        <v>0</v>
      </c>
    </row>
    <row r="90" spans="1:12" ht="123" customHeight="1" hidden="1">
      <c r="A90" s="73" t="s">
        <v>419</v>
      </c>
      <c r="B90" s="90" t="s">
        <v>43</v>
      </c>
      <c r="C90" s="90" t="s">
        <v>47</v>
      </c>
      <c r="D90" s="90" t="s">
        <v>49</v>
      </c>
      <c r="E90" s="80" t="s">
        <v>420</v>
      </c>
      <c r="F90" s="84">
        <v>600</v>
      </c>
      <c r="G90" s="82"/>
      <c r="H90" s="97">
        <f aca="true" t="shared" si="17" ref="H90:K91">H91</f>
        <v>14279.9</v>
      </c>
      <c r="I90" s="97">
        <f t="shared" si="17"/>
        <v>15511.59955</v>
      </c>
      <c r="J90" s="97">
        <f t="shared" si="17"/>
        <v>0</v>
      </c>
      <c r="K90" s="97">
        <f t="shared" si="17"/>
        <v>0</v>
      </c>
      <c r="L90" s="96" t="e">
        <f t="shared" si="15"/>
        <v>#DIV/0!</v>
      </c>
    </row>
    <row r="91" spans="1:12" ht="15" hidden="1">
      <c r="A91" s="8" t="s">
        <v>51</v>
      </c>
      <c r="B91" s="90" t="s">
        <v>43</v>
      </c>
      <c r="C91" s="90" t="s">
        <v>47</v>
      </c>
      <c r="D91" s="90" t="s">
        <v>49</v>
      </c>
      <c r="E91" s="80" t="s">
        <v>420</v>
      </c>
      <c r="F91" s="84">
        <v>610</v>
      </c>
      <c r="G91" s="82"/>
      <c r="H91" s="97">
        <f t="shared" si="17"/>
        <v>14279.9</v>
      </c>
      <c r="I91" s="97">
        <f t="shared" si="17"/>
        <v>15511.59955</v>
      </c>
      <c r="J91" s="97">
        <f t="shared" si="17"/>
        <v>0</v>
      </c>
      <c r="K91" s="97">
        <f t="shared" si="17"/>
        <v>0</v>
      </c>
      <c r="L91" s="96" t="e">
        <f t="shared" si="15"/>
        <v>#DIV/0!</v>
      </c>
    </row>
    <row r="92" spans="1:12" ht="15" hidden="1">
      <c r="A92" s="10" t="s">
        <v>8</v>
      </c>
      <c r="B92" s="90" t="s">
        <v>43</v>
      </c>
      <c r="C92" s="90" t="s">
        <v>47</v>
      </c>
      <c r="D92" s="90" t="s">
        <v>49</v>
      </c>
      <c r="E92" s="80" t="s">
        <v>420</v>
      </c>
      <c r="F92" s="84">
        <v>610</v>
      </c>
      <c r="G92" s="84">
        <v>1</v>
      </c>
      <c r="H92" s="97">
        <v>14279.9</v>
      </c>
      <c r="I92" s="97">
        <v>15511.59955</v>
      </c>
      <c r="J92" s="97"/>
      <c r="K92" s="97">
        <f>K93</f>
        <v>0</v>
      </c>
      <c r="L92" s="96" t="e">
        <f t="shared" si="15"/>
        <v>#DIV/0!</v>
      </c>
    </row>
    <row r="93" spans="1:12" ht="15" hidden="1">
      <c r="A93" s="10"/>
      <c r="B93" s="90"/>
      <c r="C93" s="90"/>
      <c r="D93" s="90"/>
      <c r="E93" s="80"/>
      <c r="F93" s="84">
        <v>611</v>
      </c>
      <c r="G93" s="84"/>
      <c r="H93" s="97"/>
      <c r="I93" s="97"/>
      <c r="J93" s="97">
        <v>660</v>
      </c>
      <c r="K93" s="97"/>
      <c r="L93" s="96">
        <f t="shared" si="15"/>
        <v>0</v>
      </c>
    </row>
    <row r="94" spans="1:12" ht="90">
      <c r="A94" s="73" t="s">
        <v>421</v>
      </c>
      <c r="B94" s="90" t="s">
        <v>43</v>
      </c>
      <c r="C94" s="90" t="s">
        <v>47</v>
      </c>
      <c r="D94" s="90" t="s">
        <v>49</v>
      </c>
      <c r="E94" s="80" t="s">
        <v>422</v>
      </c>
      <c r="F94" s="84"/>
      <c r="G94" s="84"/>
      <c r="H94" s="97"/>
      <c r="I94" s="97"/>
      <c r="J94" s="97">
        <f>J95</f>
        <v>385</v>
      </c>
      <c r="K94" s="97">
        <f>K95</f>
        <v>383.11001</v>
      </c>
      <c r="L94" s="96">
        <f t="shared" si="15"/>
        <v>99.50909350649351</v>
      </c>
    </row>
    <row r="95" spans="1:12" ht="15">
      <c r="A95" s="8" t="s">
        <v>51</v>
      </c>
      <c r="B95" s="90" t="s">
        <v>43</v>
      </c>
      <c r="C95" s="90" t="s">
        <v>47</v>
      </c>
      <c r="D95" s="90" t="s">
        <v>49</v>
      </c>
      <c r="E95" s="80" t="s">
        <v>422</v>
      </c>
      <c r="F95" s="84">
        <v>610</v>
      </c>
      <c r="G95" s="82"/>
      <c r="H95" s="97">
        <f>H96</f>
        <v>14279.9</v>
      </c>
      <c r="I95" s="97">
        <f>I96</f>
        <v>15511.59955</v>
      </c>
      <c r="J95" s="97">
        <f>J96</f>
        <v>385</v>
      </c>
      <c r="K95" s="97">
        <f>K96</f>
        <v>383.11001</v>
      </c>
      <c r="L95" s="96">
        <f t="shared" si="15"/>
        <v>99.50909350649351</v>
      </c>
    </row>
    <row r="96" spans="1:12" ht="15">
      <c r="A96" s="10" t="s">
        <v>8</v>
      </c>
      <c r="B96" s="90" t="s">
        <v>43</v>
      </c>
      <c r="C96" s="90" t="s">
        <v>47</v>
      </c>
      <c r="D96" s="90" t="s">
        <v>49</v>
      </c>
      <c r="E96" s="80" t="s">
        <v>422</v>
      </c>
      <c r="F96" s="84">
        <v>610</v>
      </c>
      <c r="G96" s="84">
        <v>1</v>
      </c>
      <c r="H96" s="97">
        <v>14279.9</v>
      </c>
      <c r="I96" s="97">
        <v>15511.59955</v>
      </c>
      <c r="J96" s="97">
        <v>385</v>
      </c>
      <c r="K96" s="97">
        <v>383.11001</v>
      </c>
      <c r="L96" s="96">
        <f t="shared" si="15"/>
        <v>99.50909350649351</v>
      </c>
    </row>
    <row r="97" spans="1:12" ht="15" hidden="1">
      <c r="A97" s="10"/>
      <c r="B97" s="90"/>
      <c r="C97" s="90"/>
      <c r="D97" s="90"/>
      <c r="E97" s="80"/>
      <c r="F97" s="84">
        <v>611</v>
      </c>
      <c r="G97" s="84"/>
      <c r="H97" s="97"/>
      <c r="I97" s="97"/>
      <c r="J97" s="97">
        <v>1833.5</v>
      </c>
      <c r="K97" s="97">
        <v>306.76569</v>
      </c>
      <c r="L97" s="96">
        <f t="shared" si="15"/>
        <v>16.731152986092173</v>
      </c>
    </row>
    <row r="98" spans="1:12" ht="75">
      <c r="A98" s="75" t="s">
        <v>424</v>
      </c>
      <c r="B98" s="90" t="s">
        <v>43</v>
      </c>
      <c r="C98" s="90" t="s">
        <v>47</v>
      </c>
      <c r="D98" s="90" t="s">
        <v>49</v>
      </c>
      <c r="E98" s="80" t="s">
        <v>423</v>
      </c>
      <c r="F98" s="84"/>
      <c r="G98" s="84"/>
      <c r="H98" s="97"/>
      <c r="I98" s="97"/>
      <c r="J98" s="97">
        <f>J99</f>
        <v>4455</v>
      </c>
      <c r="K98" s="97">
        <f>K99</f>
        <v>4454.975</v>
      </c>
      <c r="L98" s="96">
        <f t="shared" si="15"/>
        <v>99.99943883277217</v>
      </c>
    </row>
    <row r="99" spans="1:12" ht="15">
      <c r="A99" s="8" t="s">
        <v>51</v>
      </c>
      <c r="B99" s="90" t="s">
        <v>43</v>
      </c>
      <c r="C99" s="90" t="s">
        <v>47</v>
      </c>
      <c r="D99" s="90" t="s">
        <v>49</v>
      </c>
      <c r="E99" s="80" t="s">
        <v>423</v>
      </c>
      <c r="F99" s="84">
        <v>610</v>
      </c>
      <c r="G99" s="82"/>
      <c r="H99" s="97">
        <f>H100</f>
        <v>14279.9</v>
      </c>
      <c r="I99" s="97">
        <f>I100</f>
        <v>15511.59955</v>
      </c>
      <c r="J99" s="97">
        <f>J100</f>
        <v>4455</v>
      </c>
      <c r="K99" s="97">
        <f>K100</f>
        <v>4454.975</v>
      </c>
      <c r="L99" s="96">
        <f t="shared" si="15"/>
        <v>99.99943883277217</v>
      </c>
    </row>
    <row r="100" spans="1:12" ht="15">
      <c r="A100" s="10" t="s">
        <v>8</v>
      </c>
      <c r="B100" s="90" t="s">
        <v>43</v>
      </c>
      <c r="C100" s="90" t="s">
        <v>47</v>
      </c>
      <c r="D100" s="90" t="s">
        <v>49</v>
      </c>
      <c r="E100" s="80" t="s">
        <v>423</v>
      </c>
      <c r="F100" s="84">
        <v>610</v>
      </c>
      <c r="G100" s="84">
        <v>1</v>
      </c>
      <c r="H100" s="97">
        <v>14279.9</v>
      </c>
      <c r="I100" s="97">
        <v>15511.59955</v>
      </c>
      <c r="J100" s="97">
        <v>4455</v>
      </c>
      <c r="K100" s="97">
        <v>4454.975</v>
      </c>
      <c r="L100" s="96">
        <f t="shared" si="15"/>
        <v>99.99943883277217</v>
      </c>
    </row>
    <row r="101" spans="1:12" ht="15" hidden="1">
      <c r="A101" s="10"/>
      <c r="B101" s="90"/>
      <c r="C101" s="90"/>
      <c r="D101" s="90"/>
      <c r="E101" s="80"/>
      <c r="F101" s="84">
        <v>611</v>
      </c>
      <c r="G101" s="84"/>
      <c r="H101" s="97"/>
      <c r="I101" s="97"/>
      <c r="J101" s="97">
        <v>3950</v>
      </c>
      <c r="K101" s="97">
        <v>666</v>
      </c>
      <c r="L101" s="96">
        <f t="shared" si="15"/>
        <v>16.860759493670884</v>
      </c>
    </row>
    <row r="102" spans="1:12" ht="75">
      <c r="A102" s="73" t="s">
        <v>425</v>
      </c>
      <c r="B102" s="90" t="s">
        <v>43</v>
      </c>
      <c r="C102" s="90" t="s">
        <v>47</v>
      </c>
      <c r="D102" s="90" t="s">
        <v>49</v>
      </c>
      <c r="E102" s="80" t="s">
        <v>426</v>
      </c>
      <c r="F102" s="84"/>
      <c r="G102" s="84"/>
      <c r="H102" s="97"/>
      <c r="I102" s="97"/>
      <c r="J102" s="97">
        <f>J103</f>
        <v>16950</v>
      </c>
      <c r="K102" s="97">
        <f>K103</f>
        <v>16947.97377</v>
      </c>
      <c r="L102" s="96">
        <f t="shared" si="15"/>
        <v>99.98804584070797</v>
      </c>
    </row>
    <row r="103" spans="1:12" ht="15">
      <c r="A103" s="8" t="s">
        <v>51</v>
      </c>
      <c r="B103" s="90" t="s">
        <v>43</v>
      </c>
      <c r="C103" s="90" t="s">
        <v>47</v>
      </c>
      <c r="D103" s="90" t="s">
        <v>49</v>
      </c>
      <c r="E103" s="80" t="s">
        <v>426</v>
      </c>
      <c r="F103" s="84">
        <v>610</v>
      </c>
      <c r="G103" s="82"/>
      <c r="H103" s="97">
        <f>H104</f>
        <v>14279.9</v>
      </c>
      <c r="I103" s="97">
        <f>I104</f>
        <v>15511.59955</v>
      </c>
      <c r="J103" s="97">
        <f>J104</f>
        <v>16950</v>
      </c>
      <c r="K103" s="97">
        <f>K104</f>
        <v>16947.97377</v>
      </c>
      <c r="L103" s="96">
        <f t="shared" si="15"/>
        <v>99.98804584070797</v>
      </c>
    </row>
    <row r="104" spans="1:12" ht="15">
      <c r="A104" s="10" t="s">
        <v>8</v>
      </c>
      <c r="B104" s="90" t="s">
        <v>43</v>
      </c>
      <c r="C104" s="90" t="s">
        <v>47</v>
      </c>
      <c r="D104" s="90" t="s">
        <v>49</v>
      </c>
      <c r="E104" s="80" t="s">
        <v>426</v>
      </c>
      <c r="F104" s="84">
        <v>610</v>
      </c>
      <c r="G104" s="84">
        <v>1</v>
      </c>
      <c r="H104" s="97">
        <v>14279.9</v>
      </c>
      <c r="I104" s="97">
        <v>15511.59955</v>
      </c>
      <c r="J104" s="97">
        <v>16950</v>
      </c>
      <c r="K104" s="97">
        <v>16947.97377</v>
      </c>
      <c r="L104" s="96">
        <f t="shared" si="15"/>
        <v>99.98804584070797</v>
      </c>
    </row>
    <row r="105" spans="1:12" ht="15" hidden="1">
      <c r="A105" s="10"/>
      <c r="B105" s="90"/>
      <c r="C105" s="90"/>
      <c r="D105" s="90"/>
      <c r="E105" s="80"/>
      <c r="F105" s="84">
        <v>611</v>
      </c>
      <c r="G105" s="84"/>
      <c r="H105" s="97"/>
      <c r="I105" s="97"/>
      <c r="J105" s="97">
        <v>11526.5</v>
      </c>
      <c r="K105" s="97">
        <v>4337.3614</v>
      </c>
      <c r="L105" s="96">
        <f t="shared" si="15"/>
        <v>37.62947468876068</v>
      </c>
    </row>
    <row r="106" spans="1:12" ht="180">
      <c r="A106" s="61" t="s">
        <v>392</v>
      </c>
      <c r="B106" s="90" t="s">
        <v>43</v>
      </c>
      <c r="C106" s="90" t="s">
        <v>47</v>
      </c>
      <c r="D106" s="90" t="s">
        <v>49</v>
      </c>
      <c r="E106" s="80" t="s">
        <v>427</v>
      </c>
      <c r="F106" s="84"/>
      <c r="G106" s="84"/>
      <c r="H106" s="97"/>
      <c r="I106" s="97"/>
      <c r="J106" s="97">
        <f>J107</f>
        <v>23142.187</v>
      </c>
      <c r="K106" s="97">
        <f>K107</f>
        <v>23142.187</v>
      </c>
      <c r="L106" s="96">
        <f t="shared" si="15"/>
        <v>100</v>
      </c>
    </row>
    <row r="107" spans="1:12" ht="15">
      <c r="A107" s="8" t="s">
        <v>51</v>
      </c>
      <c r="B107" s="90" t="s">
        <v>43</v>
      </c>
      <c r="C107" s="90" t="s">
        <v>47</v>
      </c>
      <c r="D107" s="90" t="s">
        <v>49</v>
      </c>
      <c r="E107" s="80" t="s">
        <v>427</v>
      </c>
      <c r="F107" s="84">
        <v>610</v>
      </c>
      <c r="G107" s="82"/>
      <c r="H107" s="97">
        <f>H108</f>
        <v>14279.9</v>
      </c>
      <c r="I107" s="97">
        <f>I108</f>
        <v>15511.59955</v>
      </c>
      <c r="J107" s="97">
        <f>J108</f>
        <v>23142.187</v>
      </c>
      <c r="K107" s="97">
        <f>K108</f>
        <v>23142.187</v>
      </c>
      <c r="L107" s="96">
        <f t="shared" si="15"/>
        <v>100</v>
      </c>
    </row>
    <row r="108" spans="1:12" ht="15">
      <c r="A108" s="10" t="s">
        <v>9</v>
      </c>
      <c r="B108" s="90" t="s">
        <v>43</v>
      </c>
      <c r="C108" s="90" t="s">
        <v>47</v>
      </c>
      <c r="D108" s="90" t="s">
        <v>49</v>
      </c>
      <c r="E108" s="80" t="s">
        <v>427</v>
      </c>
      <c r="F108" s="84">
        <v>610</v>
      </c>
      <c r="G108" s="84">
        <v>2</v>
      </c>
      <c r="H108" s="97">
        <v>14279.9</v>
      </c>
      <c r="I108" s="97">
        <v>15511.59955</v>
      </c>
      <c r="J108" s="97">
        <v>23142.187</v>
      </c>
      <c r="K108" s="97">
        <v>23142.187</v>
      </c>
      <c r="L108" s="96">
        <f t="shared" si="15"/>
        <v>100</v>
      </c>
    </row>
    <row r="109" spans="1:12" ht="15" hidden="1">
      <c r="A109" s="10"/>
      <c r="B109" s="90"/>
      <c r="C109" s="90"/>
      <c r="D109" s="90"/>
      <c r="E109" s="80"/>
      <c r="F109" s="84">
        <v>611</v>
      </c>
      <c r="G109" s="84"/>
      <c r="H109" s="97"/>
      <c r="I109" s="97"/>
      <c r="J109" s="97">
        <v>18157.8</v>
      </c>
      <c r="K109" s="97">
        <v>5627.90608</v>
      </c>
      <c r="L109" s="96">
        <f t="shared" si="15"/>
        <v>30.99442707817026</v>
      </c>
    </row>
    <row r="110" spans="1:12" ht="15">
      <c r="A110" s="8" t="s">
        <v>16</v>
      </c>
      <c r="B110" s="90" t="s">
        <v>43</v>
      </c>
      <c r="C110" s="90" t="s">
        <v>47</v>
      </c>
      <c r="D110" s="90" t="s">
        <v>49</v>
      </c>
      <c r="E110" s="84" t="s">
        <v>297</v>
      </c>
      <c r="F110" s="82"/>
      <c r="G110" s="82"/>
      <c r="H110" s="97">
        <f>H111</f>
        <v>0</v>
      </c>
      <c r="I110" s="97">
        <f>I111</f>
        <v>0</v>
      </c>
      <c r="J110" s="97">
        <f>J111</f>
        <v>200</v>
      </c>
      <c r="K110" s="97">
        <f>K111</f>
        <v>200</v>
      </c>
      <c r="L110" s="96">
        <f t="shared" si="15"/>
        <v>100</v>
      </c>
    </row>
    <row r="111" spans="1:13" ht="60">
      <c r="A111" s="42" t="s">
        <v>229</v>
      </c>
      <c r="B111" s="90" t="s">
        <v>43</v>
      </c>
      <c r="C111" s="90" t="s">
        <v>47</v>
      </c>
      <c r="D111" s="90" t="s">
        <v>49</v>
      </c>
      <c r="E111" s="84" t="s">
        <v>455</v>
      </c>
      <c r="F111" s="84"/>
      <c r="G111" s="84"/>
      <c r="H111" s="97"/>
      <c r="I111" s="97"/>
      <c r="J111" s="97">
        <f aca="true" t="shared" si="18" ref="J111:K113">J112</f>
        <v>200</v>
      </c>
      <c r="K111" s="97">
        <f t="shared" si="18"/>
        <v>200</v>
      </c>
      <c r="L111" s="96">
        <f t="shared" si="15"/>
        <v>100</v>
      </c>
      <c r="M111" s="41"/>
    </row>
    <row r="112" spans="1:13" ht="30">
      <c r="A112" s="8" t="s">
        <v>50</v>
      </c>
      <c r="B112" s="90" t="s">
        <v>43</v>
      </c>
      <c r="C112" s="90" t="s">
        <v>47</v>
      </c>
      <c r="D112" s="90" t="s">
        <v>49</v>
      </c>
      <c r="E112" s="84" t="s">
        <v>455</v>
      </c>
      <c r="F112" s="84">
        <v>600</v>
      </c>
      <c r="G112" s="82"/>
      <c r="H112" s="97">
        <f>H113</f>
        <v>32867.3</v>
      </c>
      <c r="I112" s="97">
        <f>I113</f>
        <v>24825.95562</v>
      </c>
      <c r="J112" s="97">
        <f t="shared" si="18"/>
        <v>200</v>
      </c>
      <c r="K112" s="97">
        <f t="shared" si="18"/>
        <v>200</v>
      </c>
      <c r="L112" s="96">
        <f t="shared" si="15"/>
        <v>100</v>
      </c>
      <c r="M112" s="41"/>
    </row>
    <row r="113" spans="1:13" ht="15">
      <c r="A113" s="8" t="s">
        <v>51</v>
      </c>
      <c r="B113" s="90" t="s">
        <v>43</v>
      </c>
      <c r="C113" s="90" t="s">
        <v>47</v>
      </c>
      <c r="D113" s="90" t="s">
        <v>49</v>
      </c>
      <c r="E113" s="84" t="s">
        <v>455</v>
      </c>
      <c r="F113" s="84">
        <v>610</v>
      </c>
      <c r="G113" s="82"/>
      <c r="H113" s="97">
        <f>H114</f>
        <v>32867.3</v>
      </c>
      <c r="I113" s="97">
        <f>I114</f>
        <v>24825.95562</v>
      </c>
      <c r="J113" s="97">
        <f t="shared" si="18"/>
        <v>200</v>
      </c>
      <c r="K113" s="97">
        <f t="shared" si="18"/>
        <v>200</v>
      </c>
      <c r="L113" s="96">
        <f t="shared" si="15"/>
        <v>100</v>
      </c>
      <c r="M113" s="41"/>
    </row>
    <row r="114" spans="1:13" ht="15">
      <c r="A114" s="10" t="s">
        <v>9</v>
      </c>
      <c r="B114" s="90" t="s">
        <v>43</v>
      </c>
      <c r="C114" s="90" t="s">
        <v>47</v>
      </c>
      <c r="D114" s="90" t="s">
        <v>49</v>
      </c>
      <c r="E114" s="84" t="s">
        <v>455</v>
      </c>
      <c r="F114" s="84">
        <v>610</v>
      </c>
      <c r="G114" s="84">
        <v>2</v>
      </c>
      <c r="H114" s="97">
        <v>32867.3</v>
      </c>
      <c r="I114" s="97">
        <v>24825.95562</v>
      </c>
      <c r="J114" s="97">
        <f>J115</f>
        <v>200</v>
      </c>
      <c r="K114" s="97">
        <v>200</v>
      </c>
      <c r="L114" s="96">
        <f t="shared" si="15"/>
        <v>100</v>
      </c>
      <c r="M114" s="37"/>
    </row>
    <row r="115" spans="1:13" ht="15" hidden="1">
      <c r="A115" s="10"/>
      <c r="B115" s="90"/>
      <c r="C115" s="90"/>
      <c r="D115" s="90"/>
      <c r="E115" s="84"/>
      <c r="F115" s="84">
        <v>612</v>
      </c>
      <c r="G115" s="84"/>
      <c r="H115" s="97"/>
      <c r="I115" s="97"/>
      <c r="J115" s="97">
        <v>200</v>
      </c>
      <c r="K115" s="97"/>
      <c r="L115" s="96">
        <f t="shared" si="15"/>
        <v>0</v>
      </c>
      <c r="M115" s="37"/>
    </row>
    <row r="116" spans="1:12" ht="15">
      <c r="A116" s="7" t="s">
        <v>61</v>
      </c>
      <c r="B116" s="155" t="s">
        <v>43</v>
      </c>
      <c r="C116" s="155" t="s">
        <v>47</v>
      </c>
      <c r="D116" s="155" t="s">
        <v>52</v>
      </c>
      <c r="E116" s="83"/>
      <c r="F116" s="83"/>
      <c r="G116" s="83"/>
      <c r="H116" s="157" t="e">
        <f>#REF!+#REF!+#REF!</f>
        <v>#REF!</v>
      </c>
      <c r="I116" s="157" t="e">
        <f>#REF!+#REF!+#REF!</f>
        <v>#REF!</v>
      </c>
      <c r="J116" s="157">
        <f>J117+J213</f>
        <v>141841.23990999997</v>
      </c>
      <c r="K116" s="203">
        <f>K117+K213</f>
        <v>141827.37842999998</v>
      </c>
      <c r="L116" s="96">
        <f t="shared" si="15"/>
        <v>99.9902274683944</v>
      </c>
    </row>
    <row r="117" spans="1:20" ht="30">
      <c r="A117" s="72" t="s">
        <v>323</v>
      </c>
      <c r="B117" s="90" t="s">
        <v>43</v>
      </c>
      <c r="C117" s="90" t="s">
        <v>47</v>
      </c>
      <c r="D117" s="89" t="s">
        <v>52</v>
      </c>
      <c r="E117" s="82" t="s">
        <v>388</v>
      </c>
      <c r="F117" s="82"/>
      <c r="G117" s="82"/>
      <c r="H117" s="97" t="e">
        <f>H118+#REF!</f>
        <v>#REF!</v>
      </c>
      <c r="I117" s="97" t="e">
        <f>I118+#REF!</f>
        <v>#REF!</v>
      </c>
      <c r="J117" s="97">
        <f>J118+J208</f>
        <v>140679.78053</v>
      </c>
      <c r="K117" s="97">
        <f>K118+K208</f>
        <v>140665.91905</v>
      </c>
      <c r="L117" s="96">
        <f t="shared" si="15"/>
        <v>99.9901467858794</v>
      </c>
      <c r="R117" s="104"/>
      <c r="S117" s="104"/>
      <c r="T117" s="104"/>
    </row>
    <row r="118" spans="1:12" ht="30">
      <c r="A118" s="77" t="s">
        <v>314</v>
      </c>
      <c r="B118" s="90" t="s">
        <v>43</v>
      </c>
      <c r="C118" s="90" t="s">
        <v>47</v>
      </c>
      <c r="D118" s="90" t="s">
        <v>52</v>
      </c>
      <c r="E118" s="80" t="s">
        <v>389</v>
      </c>
      <c r="F118" s="82"/>
      <c r="G118" s="82"/>
      <c r="H118" s="97">
        <f>H123</f>
        <v>14279.9</v>
      </c>
      <c r="I118" s="97">
        <f>I123</f>
        <v>15511.59955</v>
      </c>
      <c r="J118" s="97">
        <f>J119+J123+J131+J135+J139+J143+J147+J151+J155+J159+J163+J167+J175+J179+J183+J187+J191+J195+J199+J202+J205</f>
        <v>140679.78053</v>
      </c>
      <c r="K118" s="97">
        <f>K119+K123+K131+K135+K139+K143+K147+K151+K155+K159+K163+K167+K175+K179+K183+K187+K191+K195+K199+K202+K205</f>
        <v>140665.91905</v>
      </c>
      <c r="L118" s="96">
        <f t="shared" si="15"/>
        <v>99.9901467858794</v>
      </c>
    </row>
    <row r="119" spans="1:12" ht="90">
      <c r="A119" s="77" t="s">
        <v>428</v>
      </c>
      <c r="B119" s="90" t="s">
        <v>43</v>
      </c>
      <c r="C119" s="90" t="s">
        <v>47</v>
      </c>
      <c r="D119" s="89" t="s">
        <v>52</v>
      </c>
      <c r="E119" s="80" t="s">
        <v>394</v>
      </c>
      <c r="F119" s="84">
        <v>600</v>
      </c>
      <c r="G119" s="82"/>
      <c r="H119" s="97">
        <f aca="true" t="shared" si="19" ref="H119:K120">H120</f>
        <v>14279.9</v>
      </c>
      <c r="I119" s="97">
        <f t="shared" si="19"/>
        <v>15511.59955</v>
      </c>
      <c r="J119" s="97">
        <f t="shared" si="19"/>
        <v>7.1</v>
      </c>
      <c r="K119" s="97">
        <f t="shared" si="19"/>
        <v>7.08634</v>
      </c>
      <c r="L119" s="96">
        <f t="shared" si="15"/>
        <v>99.80760563380282</v>
      </c>
    </row>
    <row r="120" spans="1:12" ht="15">
      <c r="A120" s="8" t="s">
        <v>51</v>
      </c>
      <c r="B120" s="90" t="s">
        <v>43</v>
      </c>
      <c r="C120" s="90" t="s">
        <v>47</v>
      </c>
      <c r="D120" s="90" t="s">
        <v>52</v>
      </c>
      <c r="E120" s="80" t="s">
        <v>394</v>
      </c>
      <c r="F120" s="84">
        <v>610</v>
      </c>
      <c r="G120" s="82"/>
      <c r="H120" s="97">
        <f t="shared" si="19"/>
        <v>14279.9</v>
      </c>
      <c r="I120" s="97">
        <f t="shared" si="19"/>
        <v>15511.59955</v>
      </c>
      <c r="J120" s="97">
        <f t="shared" si="19"/>
        <v>7.1</v>
      </c>
      <c r="K120" s="97">
        <f t="shared" si="19"/>
        <v>7.08634</v>
      </c>
      <c r="L120" s="96">
        <f t="shared" si="15"/>
        <v>99.80760563380282</v>
      </c>
    </row>
    <row r="121" spans="1:12" ht="15">
      <c r="A121" s="10" t="s">
        <v>8</v>
      </c>
      <c r="B121" s="90" t="s">
        <v>43</v>
      </c>
      <c r="C121" s="90" t="s">
        <v>47</v>
      </c>
      <c r="D121" s="89" t="s">
        <v>52</v>
      </c>
      <c r="E121" s="80" t="s">
        <v>394</v>
      </c>
      <c r="F121" s="84">
        <v>610</v>
      </c>
      <c r="G121" s="84">
        <v>1</v>
      </c>
      <c r="H121" s="97">
        <v>14279.9</v>
      </c>
      <c r="I121" s="97">
        <v>15511.59955</v>
      </c>
      <c r="J121" s="97">
        <v>7.1</v>
      </c>
      <c r="K121" s="97">
        <v>7.08634</v>
      </c>
      <c r="L121" s="96">
        <f t="shared" si="15"/>
        <v>99.80760563380282</v>
      </c>
    </row>
    <row r="122" spans="1:12" ht="15" hidden="1">
      <c r="A122" s="10"/>
      <c r="B122" s="90"/>
      <c r="C122" s="90"/>
      <c r="D122" s="89"/>
      <c r="E122" s="80"/>
      <c r="F122" s="84">
        <v>611</v>
      </c>
      <c r="G122" s="84"/>
      <c r="H122" s="97"/>
      <c r="I122" s="97"/>
      <c r="J122" s="97">
        <v>80</v>
      </c>
      <c r="K122" s="97"/>
      <c r="L122" s="96">
        <f t="shared" si="15"/>
        <v>0</v>
      </c>
    </row>
    <row r="123" spans="1:12" ht="120" hidden="1">
      <c r="A123" s="77" t="s">
        <v>415</v>
      </c>
      <c r="B123" s="90" t="s">
        <v>43</v>
      </c>
      <c r="C123" s="90" t="s">
        <v>47</v>
      </c>
      <c r="D123" s="89" t="s">
        <v>52</v>
      </c>
      <c r="E123" s="80" t="s">
        <v>395</v>
      </c>
      <c r="F123" s="84">
        <v>600</v>
      </c>
      <c r="G123" s="82"/>
      <c r="H123" s="97">
        <f aca="true" t="shared" si="20" ref="H123:K124">H124</f>
        <v>14279.9</v>
      </c>
      <c r="I123" s="97">
        <f t="shared" si="20"/>
        <v>15511.59955</v>
      </c>
      <c r="J123" s="97">
        <f t="shared" si="20"/>
        <v>0</v>
      </c>
      <c r="K123" s="97">
        <f t="shared" si="20"/>
        <v>0</v>
      </c>
      <c r="L123" s="96" t="e">
        <f t="shared" si="15"/>
        <v>#DIV/0!</v>
      </c>
    </row>
    <row r="124" spans="1:12" ht="15" hidden="1">
      <c r="A124" s="8" t="s">
        <v>51</v>
      </c>
      <c r="B124" s="90" t="s">
        <v>43</v>
      </c>
      <c r="C124" s="90" t="s">
        <v>47</v>
      </c>
      <c r="D124" s="90" t="s">
        <v>52</v>
      </c>
      <c r="E124" s="80" t="s">
        <v>395</v>
      </c>
      <c r="F124" s="84">
        <v>610</v>
      </c>
      <c r="G124" s="82"/>
      <c r="H124" s="97">
        <f t="shared" si="20"/>
        <v>14279.9</v>
      </c>
      <c r="I124" s="97">
        <f t="shared" si="20"/>
        <v>15511.59955</v>
      </c>
      <c r="J124" s="97">
        <f t="shared" si="20"/>
        <v>0</v>
      </c>
      <c r="K124" s="97">
        <f t="shared" si="20"/>
        <v>0</v>
      </c>
      <c r="L124" s="96" t="e">
        <f t="shared" si="15"/>
        <v>#DIV/0!</v>
      </c>
    </row>
    <row r="125" spans="1:12" ht="15" hidden="1">
      <c r="A125" s="10" t="s">
        <v>8</v>
      </c>
      <c r="B125" s="90" t="s">
        <v>43</v>
      </c>
      <c r="C125" s="90" t="s">
        <v>47</v>
      </c>
      <c r="D125" s="89" t="s">
        <v>52</v>
      </c>
      <c r="E125" s="80" t="s">
        <v>395</v>
      </c>
      <c r="F125" s="84">
        <v>610</v>
      </c>
      <c r="G125" s="84">
        <v>1</v>
      </c>
      <c r="H125" s="97">
        <v>14279.9</v>
      </c>
      <c r="I125" s="97">
        <v>15511.59955</v>
      </c>
      <c r="J125" s="97"/>
      <c r="K125" s="97">
        <f>K130</f>
        <v>0</v>
      </c>
      <c r="L125" s="96" t="e">
        <f t="shared" si="15"/>
        <v>#DIV/0!</v>
      </c>
    </row>
    <row r="126" spans="1:13" ht="60" hidden="1">
      <c r="A126" s="42" t="s">
        <v>229</v>
      </c>
      <c r="B126" s="90" t="s">
        <v>43</v>
      </c>
      <c r="C126" s="90" t="s">
        <v>47</v>
      </c>
      <c r="D126" s="90" t="s">
        <v>52</v>
      </c>
      <c r="E126" s="84" t="s">
        <v>39</v>
      </c>
      <c r="F126" s="84"/>
      <c r="G126" s="84"/>
      <c r="H126" s="97"/>
      <c r="I126" s="97"/>
      <c r="J126" s="97">
        <f aca="true" t="shared" si="21" ref="J126:K128">J127</f>
        <v>0</v>
      </c>
      <c r="K126" s="97">
        <f t="shared" si="21"/>
        <v>51</v>
      </c>
      <c r="L126" s="96" t="e">
        <f t="shared" si="15"/>
        <v>#DIV/0!</v>
      </c>
      <c r="M126" s="41"/>
    </row>
    <row r="127" spans="1:13" ht="30" hidden="1">
      <c r="A127" s="8" t="s">
        <v>50</v>
      </c>
      <c r="B127" s="90" t="s">
        <v>43</v>
      </c>
      <c r="C127" s="90" t="s">
        <v>47</v>
      </c>
      <c r="D127" s="89" t="s">
        <v>52</v>
      </c>
      <c r="E127" s="84" t="s">
        <v>39</v>
      </c>
      <c r="F127" s="84">
        <v>600</v>
      </c>
      <c r="G127" s="82"/>
      <c r="H127" s="97">
        <f>H128</f>
        <v>32867.3</v>
      </c>
      <c r="I127" s="97">
        <f>I128</f>
        <v>24825.95562</v>
      </c>
      <c r="J127" s="97">
        <f t="shared" si="21"/>
        <v>0</v>
      </c>
      <c r="K127" s="97">
        <f t="shared" si="21"/>
        <v>51</v>
      </c>
      <c r="L127" s="96" t="e">
        <f t="shared" si="15"/>
        <v>#DIV/0!</v>
      </c>
      <c r="M127" s="41"/>
    </row>
    <row r="128" spans="1:13" ht="15" hidden="1">
      <c r="A128" s="8" t="s">
        <v>51</v>
      </c>
      <c r="B128" s="90" t="s">
        <v>43</v>
      </c>
      <c r="C128" s="90" t="s">
        <v>47</v>
      </c>
      <c r="D128" s="90" t="s">
        <v>52</v>
      </c>
      <c r="E128" s="84" t="s">
        <v>39</v>
      </c>
      <c r="F128" s="84">
        <v>610</v>
      </c>
      <c r="G128" s="82"/>
      <c r="H128" s="97">
        <f>H129</f>
        <v>32867.3</v>
      </c>
      <c r="I128" s="97">
        <f>I129</f>
        <v>24825.95562</v>
      </c>
      <c r="J128" s="97">
        <f t="shared" si="21"/>
        <v>0</v>
      </c>
      <c r="K128" s="97">
        <f t="shared" si="21"/>
        <v>51</v>
      </c>
      <c r="L128" s="96" t="e">
        <f t="shared" si="15"/>
        <v>#DIV/0!</v>
      </c>
      <c r="M128" s="41"/>
    </row>
    <row r="129" spans="1:13" ht="15" hidden="1">
      <c r="A129" s="10" t="s">
        <v>9</v>
      </c>
      <c r="B129" s="90" t="s">
        <v>43</v>
      </c>
      <c r="C129" s="90" t="s">
        <v>47</v>
      </c>
      <c r="D129" s="89" t="s">
        <v>52</v>
      </c>
      <c r="E129" s="84" t="s">
        <v>39</v>
      </c>
      <c r="F129" s="84">
        <v>610</v>
      </c>
      <c r="G129" s="84">
        <v>2</v>
      </c>
      <c r="H129" s="97">
        <v>32867.3</v>
      </c>
      <c r="I129" s="97">
        <v>24825.95562</v>
      </c>
      <c r="J129" s="97"/>
      <c r="K129" s="97">
        <v>51</v>
      </c>
      <c r="L129" s="96" t="e">
        <f t="shared" si="15"/>
        <v>#DIV/0!</v>
      </c>
      <c r="M129" s="37"/>
    </row>
    <row r="130" spans="1:13" ht="15" hidden="1">
      <c r="A130" s="10"/>
      <c r="B130" s="90"/>
      <c r="C130" s="90"/>
      <c r="D130" s="89"/>
      <c r="E130" s="84"/>
      <c r="F130" s="84">
        <v>611</v>
      </c>
      <c r="G130" s="84"/>
      <c r="H130" s="97"/>
      <c r="I130" s="97"/>
      <c r="J130" s="97">
        <v>70</v>
      </c>
      <c r="K130" s="97"/>
      <c r="L130" s="96">
        <f t="shared" si="15"/>
        <v>0</v>
      </c>
      <c r="M130" s="37"/>
    </row>
    <row r="131" spans="1:12" ht="82.5" customHeight="1">
      <c r="A131" s="73" t="s">
        <v>417</v>
      </c>
      <c r="B131" s="90" t="s">
        <v>43</v>
      </c>
      <c r="C131" s="90" t="s">
        <v>47</v>
      </c>
      <c r="D131" s="90" t="s">
        <v>52</v>
      </c>
      <c r="E131" s="80" t="s">
        <v>445</v>
      </c>
      <c r="F131" s="84">
        <v>600</v>
      </c>
      <c r="G131" s="82"/>
      <c r="H131" s="97">
        <f aca="true" t="shared" si="22" ref="H131:K132">H132</f>
        <v>14279.9</v>
      </c>
      <c r="I131" s="97">
        <f t="shared" si="22"/>
        <v>15511.59955</v>
      </c>
      <c r="J131" s="97">
        <f t="shared" si="22"/>
        <v>10</v>
      </c>
      <c r="K131" s="97">
        <f t="shared" si="22"/>
        <v>9.1</v>
      </c>
      <c r="L131" s="96">
        <f t="shared" si="15"/>
        <v>90.99999999999999</v>
      </c>
    </row>
    <row r="132" spans="1:12" ht="15">
      <c r="A132" s="8" t="s">
        <v>51</v>
      </c>
      <c r="B132" s="90" t="s">
        <v>43</v>
      </c>
      <c r="C132" s="90" t="s">
        <v>47</v>
      </c>
      <c r="D132" s="89" t="s">
        <v>52</v>
      </c>
      <c r="E132" s="80" t="s">
        <v>445</v>
      </c>
      <c r="F132" s="84">
        <v>610</v>
      </c>
      <c r="G132" s="82"/>
      <c r="H132" s="97">
        <f t="shared" si="22"/>
        <v>14279.9</v>
      </c>
      <c r="I132" s="97">
        <f t="shared" si="22"/>
        <v>15511.59955</v>
      </c>
      <c r="J132" s="97">
        <f t="shared" si="22"/>
        <v>10</v>
      </c>
      <c r="K132" s="97">
        <f t="shared" si="22"/>
        <v>9.1</v>
      </c>
      <c r="L132" s="96">
        <f t="shared" si="15"/>
        <v>90.99999999999999</v>
      </c>
    </row>
    <row r="133" spans="1:12" ht="15">
      <c r="A133" s="10" t="s">
        <v>8</v>
      </c>
      <c r="B133" s="90" t="s">
        <v>43</v>
      </c>
      <c r="C133" s="90" t="s">
        <v>47</v>
      </c>
      <c r="D133" s="90" t="s">
        <v>52</v>
      </c>
      <c r="E133" s="80" t="s">
        <v>445</v>
      </c>
      <c r="F133" s="84">
        <v>610</v>
      </c>
      <c r="G133" s="84">
        <v>1</v>
      </c>
      <c r="H133" s="97">
        <v>14279.9</v>
      </c>
      <c r="I133" s="97">
        <v>15511.59955</v>
      </c>
      <c r="J133" s="97">
        <v>10</v>
      </c>
      <c r="K133" s="97">
        <v>9.1</v>
      </c>
      <c r="L133" s="96">
        <f t="shared" si="15"/>
        <v>90.99999999999999</v>
      </c>
    </row>
    <row r="134" spans="1:12" ht="15" hidden="1">
      <c r="A134" s="10"/>
      <c r="B134" s="90"/>
      <c r="C134" s="90"/>
      <c r="D134" s="90"/>
      <c r="E134" s="80"/>
      <c r="F134" s="84">
        <v>611</v>
      </c>
      <c r="G134" s="84"/>
      <c r="H134" s="97"/>
      <c r="I134" s="97"/>
      <c r="J134" s="97">
        <v>25</v>
      </c>
      <c r="K134" s="97">
        <v>1.3</v>
      </c>
      <c r="L134" s="96">
        <f t="shared" si="15"/>
        <v>5.2</v>
      </c>
    </row>
    <row r="135" spans="1:12" ht="105">
      <c r="A135" s="73" t="s">
        <v>429</v>
      </c>
      <c r="B135" s="90" t="s">
        <v>43</v>
      </c>
      <c r="C135" s="90" t="s">
        <v>47</v>
      </c>
      <c r="D135" s="90" t="s">
        <v>52</v>
      </c>
      <c r="E135" s="80" t="s">
        <v>433</v>
      </c>
      <c r="F135" s="84">
        <v>600</v>
      </c>
      <c r="G135" s="82"/>
      <c r="H135" s="97">
        <f aca="true" t="shared" si="23" ref="H135:K136">H136</f>
        <v>14279.9</v>
      </c>
      <c r="I135" s="97">
        <f t="shared" si="23"/>
        <v>15511.59955</v>
      </c>
      <c r="J135" s="97">
        <f t="shared" si="23"/>
        <v>1165</v>
      </c>
      <c r="K135" s="97">
        <f t="shared" si="23"/>
        <v>1164.96266</v>
      </c>
      <c r="L135" s="96">
        <f t="shared" si="15"/>
        <v>99.9967948497854</v>
      </c>
    </row>
    <row r="136" spans="1:12" ht="15">
      <c r="A136" s="8" t="s">
        <v>51</v>
      </c>
      <c r="B136" s="90" t="s">
        <v>43</v>
      </c>
      <c r="C136" s="90" t="s">
        <v>47</v>
      </c>
      <c r="D136" s="89" t="s">
        <v>52</v>
      </c>
      <c r="E136" s="80" t="s">
        <v>433</v>
      </c>
      <c r="F136" s="84">
        <v>610</v>
      </c>
      <c r="G136" s="82"/>
      <c r="H136" s="97">
        <f t="shared" si="23"/>
        <v>14279.9</v>
      </c>
      <c r="I136" s="97">
        <f t="shared" si="23"/>
        <v>15511.59955</v>
      </c>
      <c r="J136" s="97">
        <f t="shared" si="23"/>
        <v>1165</v>
      </c>
      <c r="K136" s="97">
        <f t="shared" si="23"/>
        <v>1164.96266</v>
      </c>
      <c r="L136" s="96">
        <f t="shared" si="15"/>
        <v>99.9967948497854</v>
      </c>
    </row>
    <row r="137" spans="1:12" ht="15">
      <c r="A137" s="10" t="s">
        <v>8</v>
      </c>
      <c r="B137" s="90" t="s">
        <v>43</v>
      </c>
      <c r="C137" s="90" t="s">
        <v>47</v>
      </c>
      <c r="D137" s="90" t="s">
        <v>52</v>
      </c>
      <c r="E137" s="80" t="s">
        <v>433</v>
      </c>
      <c r="F137" s="84">
        <v>610</v>
      </c>
      <c r="G137" s="84">
        <v>1</v>
      </c>
      <c r="H137" s="97">
        <v>14279.9</v>
      </c>
      <c r="I137" s="97">
        <v>15511.59955</v>
      </c>
      <c r="J137" s="97">
        <v>1165</v>
      </c>
      <c r="K137" s="97">
        <v>1164.96266</v>
      </c>
      <c r="L137" s="96">
        <f t="shared" si="15"/>
        <v>99.9967948497854</v>
      </c>
    </row>
    <row r="138" spans="1:12" ht="15" hidden="1">
      <c r="A138" s="10"/>
      <c r="B138" s="90"/>
      <c r="C138" s="90"/>
      <c r="D138" s="90"/>
      <c r="E138" s="80"/>
      <c r="F138" s="84">
        <v>611</v>
      </c>
      <c r="G138" s="84"/>
      <c r="H138" s="97"/>
      <c r="I138" s="97"/>
      <c r="J138" s="97">
        <v>1020</v>
      </c>
      <c r="K138" s="97">
        <v>403.36266</v>
      </c>
      <c r="L138" s="96">
        <f t="shared" si="15"/>
        <v>39.54535882352941</v>
      </c>
    </row>
    <row r="139" spans="1:12" ht="123" customHeight="1" hidden="1">
      <c r="A139" s="73" t="s">
        <v>419</v>
      </c>
      <c r="B139" s="90" t="s">
        <v>43</v>
      </c>
      <c r="C139" s="90" t="s">
        <v>47</v>
      </c>
      <c r="D139" s="89" t="s">
        <v>52</v>
      </c>
      <c r="E139" s="80" t="s">
        <v>434</v>
      </c>
      <c r="F139" s="84">
        <v>600</v>
      </c>
      <c r="G139" s="82"/>
      <c r="H139" s="97">
        <f aca="true" t="shared" si="24" ref="H139:K140">H140</f>
        <v>14279.9</v>
      </c>
      <c r="I139" s="97">
        <f t="shared" si="24"/>
        <v>15511.59955</v>
      </c>
      <c r="J139" s="97">
        <f t="shared" si="24"/>
        <v>0</v>
      </c>
      <c r="K139" s="97">
        <f t="shared" si="24"/>
        <v>0</v>
      </c>
      <c r="L139" s="96" t="e">
        <f t="shared" si="15"/>
        <v>#DIV/0!</v>
      </c>
    </row>
    <row r="140" spans="1:12" ht="15" hidden="1">
      <c r="A140" s="8" t="s">
        <v>51</v>
      </c>
      <c r="B140" s="90" t="s">
        <v>43</v>
      </c>
      <c r="C140" s="90" t="s">
        <v>47</v>
      </c>
      <c r="D140" s="90" t="s">
        <v>52</v>
      </c>
      <c r="E140" s="80" t="s">
        <v>434</v>
      </c>
      <c r="F140" s="84">
        <v>610</v>
      </c>
      <c r="G140" s="82"/>
      <c r="H140" s="97">
        <f t="shared" si="24"/>
        <v>14279.9</v>
      </c>
      <c r="I140" s="97">
        <f t="shared" si="24"/>
        <v>15511.59955</v>
      </c>
      <c r="J140" s="97">
        <f t="shared" si="24"/>
        <v>0</v>
      </c>
      <c r="K140" s="97">
        <f t="shared" si="24"/>
        <v>0</v>
      </c>
      <c r="L140" s="96" t="e">
        <f t="shared" si="15"/>
        <v>#DIV/0!</v>
      </c>
    </row>
    <row r="141" spans="1:12" ht="15" hidden="1">
      <c r="A141" s="10" t="s">
        <v>8</v>
      </c>
      <c r="B141" s="90" t="s">
        <v>43</v>
      </c>
      <c r="C141" s="90" t="s">
        <v>47</v>
      </c>
      <c r="D141" s="89" t="s">
        <v>52</v>
      </c>
      <c r="E141" s="80" t="s">
        <v>434</v>
      </c>
      <c r="F141" s="84">
        <v>610</v>
      </c>
      <c r="G141" s="84">
        <v>1</v>
      </c>
      <c r="H141" s="97">
        <v>14279.9</v>
      </c>
      <c r="I141" s="97">
        <v>15511.59955</v>
      </c>
      <c r="J141" s="97"/>
      <c r="K141" s="97">
        <f>K142</f>
        <v>0</v>
      </c>
      <c r="L141" s="96" t="e">
        <f t="shared" si="15"/>
        <v>#DIV/0!</v>
      </c>
    </row>
    <row r="142" spans="1:12" ht="15" hidden="1">
      <c r="A142" s="10"/>
      <c r="B142" s="90"/>
      <c r="C142" s="90"/>
      <c r="D142" s="89"/>
      <c r="E142" s="80"/>
      <c r="F142" s="84">
        <v>611</v>
      </c>
      <c r="G142" s="84"/>
      <c r="H142" s="97"/>
      <c r="I142" s="97"/>
      <c r="J142" s="97">
        <v>435</v>
      </c>
      <c r="K142" s="97"/>
      <c r="L142" s="96">
        <f t="shared" si="15"/>
        <v>0</v>
      </c>
    </row>
    <row r="143" spans="1:12" ht="90">
      <c r="A143" s="73" t="s">
        <v>421</v>
      </c>
      <c r="B143" s="90" t="s">
        <v>43</v>
      </c>
      <c r="C143" s="90" t="s">
        <v>47</v>
      </c>
      <c r="D143" s="90" t="s">
        <v>52</v>
      </c>
      <c r="E143" s="80" t="s">
        <v>435</v>
      </c>
      <c r="F143" s="84"/>
      <c r="G143" s="84"/>
      <c r="H143" s="97"/>
      <c r="I143" s="97"/>
      <c r="J143" s="97">
        <f>J144</f>
        <v>555</v>
      </c>
      <c r="K143" s="97">
        <f>K144</f>
        <v>553.58817</v>
      </c>
      <c r="L143" s="96">
        <f t="shared" si="15"/>
        <v>99.74561621621622</v>
      </c>
    </row>
    <row r="144" spans="1:12" ht="15">
      <c r="A144" s="8" t="s">
        <v>51</v>
      </c>
      <c r="B144" s="90" t="s">
        <v>43</v>
      </c>
      <c r="C144" s="90" t="s">
        <v>47</v>
      </c>
      <c r="D144" s="89" t="s">
        <v>52</v>
      </c>
      <c r="E144" s="80" t="s">
        <v>435</v>
      </c>
      <c r="F144" s="84">
        <v>610</v>
      </c>
      <c r="G144" s="82"/>
      <c r="H144" s="97">
        <f>H145</f>
        <v>14279.9</v>
      </c>
      <c r="I144" s="97">
        <f>I145</f>
        <v>15511.59955</v>
      </c>
      <c r="J144" s="97">
        <f>J145</f>
        <v>555</v>
      </c>
      <c r="K144" s="97">
        <f>K145</f>
        <v>553.58817</v>
      </c>
      <c r="L144" s="96">
        <f t="shared" si="15"/>
        <v>99.74561621621622</v>
      </c>
    </row>
    <row r="145" spans="1:12" ht="15">
      <c r="A145" s="10" t="s">
        <v>8</v>
      </c>
      <c r="B145" s="90" t="s">
        <v>43</v>
      </c>
      <c r="C145" s="90" t="s">
        <v>47</v>
      </c>
      <c r="D145" s="90" t="s">
        <v>52</v>
      </c>
      <c r="E145" s="80" t="s">
        <v>435</v>
      </c>
      <c r="F145" s="84">
        <v>610</v>
      </c>
      <c r="G145" s="84">
        <v>1</v>
      </c>
      <c r="H145" s="97">
        <v>14279.9</v>
      </c>
      <c r="I145" s="97">
        <v>15511.59955</v>
      </c>
      <c r="J145" s="97">
        <v>555</v>
      </c>
      <c r="K145" s="97">
        <v>553.58817</v>
      </c>
      <c r="L145" s="96">
        <f t="shared" si="15"/>
        <v>99.74561621621622</v>
      </c>
    </row>
    <row r="146" spans="1:12" ht="15" hidden="1">
      <c r="A146" s="10"/>
      <c r="B146" s="90"/>
      <c r="C146" s="90"/>
      <c r="D146" s="90"/>
      <c r="E146" s="80"/>
      <c r="F146" s="84">
        <v>611</v>
      </c>
      <c r="G146" s="84"/>
      <c r="H146" s="97"/>
      <c r="I146" s="97"/>
      <c r="J146" s="97">
        <v>918.8</v>
      </c>
      <c r="K146" s="97">
        <v>376.25111</v>
      </c>
      <c r="L146" s="96">
        <f t="shared" si="15"/>
        <v>40.95027318241184</v>
      </c>
    </row>
    <row r="147" spans="1:12" ht="75">
      <c r="A147" s="75" t="s">
        <v>424</v>
      </c>
      <c r="B147" s="90" t="s">
        <v>43</v>
      </c>
      <c r="C147" s="90" t="s">
        <v>47</v>
      </c>
      <c r="D147" s="89" t="s">
        <v>52</v>
      </c>
      <c r="E147" s="80" t="s">
        <v>436</v>
      </c>
      <c r="F147" s="84"/>
      <c r="G147" s="84"/>
      <c r="H147" s="97"/>
      <c r="I147" s="97"/>
      <c r="J147" s="97">
        <f>J148</f>
        <v>4215</v>
      </c>
      <c r="K147" s="97">
        <f>K148</f>
        <v>4210.94511</v>
      </c>
      <c r="L147" s="96">
        <f t="shared" si="15"/>
        <v>99.90379857651244</v>
      </c>
    </row>
    <row r="148" spans="1:12" ht="15">
      <c r="A148" s="8" t="s">
        <v>51</v>
      </c>
      <c r="B148" s="90" t="s">
        <v>43</v>
      </c>
      <c r="C148" s="90" t="s">
        <v>47</v>
      </c>
      <c r="D148" s="90" t="s">
        <v>52</v>
      </c>
      <c r="E148" s="80" t="s">
        <v>436</v>
      </c>
      <c r="F148" s="84">
        <v>610</v>
      </c>
      <c r="G148" s="82"/>
      <c r="H148" s="97">
        <f>H149</f>
        <v>14279.9</v>
      </c>
      <c r="I148" s="97">
        <f>I149</f>
        <v>15511.59955</v>
      </c>
      <c r="J148" s="97">
        <f>J149</f>
        <v>4215</v>
      </c>
      <c r="K148" s="97">
        <f>K149</f>
        <v>4210.94511</v>
      </c>
      <c r="L148" s="96">
        <f t="shared" si="15"/>
        <v>99.90379857651244</v>
      </c>
    </row>
    <row r="149" spans="1:12" ht="15">
      <c r="A149" s="10" t="s">
        <v>8</v>
      </c>
      <c r="B149" s="90" t="s">
        <v>43</v>
      </c>
      <c r="C149" s="90" t="s">
        <v>47</v>
      </c>
      <c r="D149" s="89" t="s">
        <v>52</v>
      </c>
      <c r="E149" s="80" t="s">
        <v>436</v>
      </c>
      <c r="F149" s="84">
        <v>610</v>
      </c>
      <c r="G149" s="84">
        <v>1</v>
      </c>
      <c r="H149" s="97">
        <v>14279.9</v>
      </c>
      <c r="I149" s="97">
        <v>15511.59955</v>
      </c>
      <c r="J149" s="97">
        <v>4215</v>
      </c>
      <c r="K149" s="97">
        <v>4210.94511</v>
      </c>
      <c r="L149" s="96">
        <f aca="true" t="shared" si="25" ref="L149:L217">K149/J149*100</f>
        <v>99.90379857651244</v>
      </c>
    </row>
    <row r="150" spans="1:12" ht="15" hidden="1">
      <c r="A150" s="10"/>
      <c r="B150" s="90"/>
      <c r="C150" s="90"/>
      <c r="D150" s="89"/>
      <c r="E150" s="80"/>
      <c r="F150" s="84">
        <v>611</v>
      </c>
      <c r="G150" s="84"/>
      <c r="H150" s="97"/>
      <c r="I150" s="97"/>
      <c r="J150" s="97">
        <v>4860</v>
      </c>
      <c r="K150" s="97">
        <v>1146.05711</v>
      </c>
      <c r="L150" s="96">
        <f t="shared" si="25"/>
        <v>23.581422016460905</v>
      </c>
    </row>
    <row r="151" spans="1:12" ht="75">
      <c r="A151" s="73" t="s">
        <v>425</v>
      </c>
      <c r="B151" s="90" t="s">
        <v>43</v>
      </c>
      <c r="C151" s="90" t="s">
        <v>47</v>
      </c>
      <c r="D151" s="90" t="s">
        <v>52</v>
      </c>
      <c r="E151" s="80" t="s">
        <v>437</v>
      </c>
      <c r="F151" s="84"/>
      <c r="G151" s="84"/>
      <c r="H151" s="97"/>
      <c r="I151" s="97"/>
      <c r="J151" s="97">
        <f>J152</f>
        <v>36081</v>
      </c>
      <c r="K151" s="97">
        <f>K152</f>
        <v>36080.59829</v>
      </c>
      <c r="L151" s="96">
        <f t="shared" si="25"/>
        <v>99.99888664394004</v>
      </c>
    </row>
    <row r="152" spans="1:12" ht="15">
      <c r="A152" s="8" t="s">
        <v>51</v>
      </c>
      <c r="B152" s="90" t="s">
        <v>43</v>
      </c>
      <c r="C152" s="90" t="s">
        <v>47</v>
      </c>
      <c r="D152" s="89" t="s">
        <v>52</v>
      </c>
      <c r="E152" s="80" t="s">
        <v>437</v>
      </c>
      <c r="F152" s="84">
        <v>610</v>
      </c>
      <c r="G152" s="82"/>
      <c r="H152" s="97">
        <f>H153</f>
        <v>14279.9</v>
      </c>
      <c r="I152" s="97">
        <f>I153</f>
        <v>15511.59955</v>
      </c>
      <c r="J152" s="97">
        <f>J153</f>
        <v>36081</v>
      </c>
      <c r="K152" s="97">
        <f>K153</f>
        <v>36080.59829</v>
      </c>
      <c r="L152" s="96">
        <f t="shared" si="25"/>
        <v>99.99888664394004</v>
      </c>
    </row>
    <row r="153" spans="1:12" ht="15">
      <c r="A153" s="10" t="s">
        <v>8</v>
      </c>
      <c r="B153" s="90" t="s">
        <v>43</v>
      </c>
      <c r="C153" s="90" t="s">
        <v>47</v>
      </c>
      <c r="D153" s="90" t="s">
        <v>52</v>
      </c>
      <c r="E153" s="80" t="s">
        <v>437</v>
      </c>
      <c r="F153" s="84">
        <v>610</v>
      </c>
      <c r="G153" s="84">
        <v>1</v>
      </c>
      <c r="H153" s="97">
        <v>14279.9</v>
      </c>
      <c r="I153" s="97">
        <v>15511.59955</v>
      </c>
      <c r="J153" s="97">
        <v>36081</v>
      </c>
      <c r="K153" s="97">
        <v>36080.59829</v>
      </c>
      <c r="L153" s="96">
        <f t="shared" si="25"/>
        <v>99.99888664394004</v>
      </c>
    </row>
    <row r="154" spans="1:12" ht="15" hidden="1">
      <c r="A154" s="10"/>
      <c r="B154" s="90"/>
      <c r="C154" s="90"/>
      <c r="D154" s="90"/>
      <c r="E154" s="80"/>
      <c r="F154" s="84">
        <v>611</v>
      </c>
      <c r="G154" s="84"/>
      <c r="H154" s="97"/>
      <c r="I154" s="97"/>
      <c r="J154" s="97">
        <v>21091.2</v>
      </c>
      <c r="K154" s="97">
        <v>8027.75707</v>
      </c>
      <c r="L154" s="96">
        <f t="shared" si="25"/>
        <v>38.062116285465024</v>
      </c>
    </row>
    <row r="155" spans="1:12" ht="180">
      <c r="A155" s="61" t="s">
        <v>392</v>
      </c>
      <c r="B155" s="90" t="s">
        <v>43</v>
      </c>
      <c r="C155" s="90" t="s">
        <v>47</v>
      </c>
      <c r="D155" s="89" t="s">
        <v>52</v>
      </c>
      <c r="E155" s="80" t="s">
        <v>427</v>
      </c>
      <c r="F155" s="84"/>
      <c r="G155" s="84"/>
      <c r="H155" s="97"/>
      <c r="I155" s="97"/>
      <c r="J155" s="97">
        <f>J156</f>
        <v>86321.004</v>
      </c>
      <c r="K155" s="97">
        <f>K156</f>
        <v>86321.004</v>
      </c>
      <c r="L155" s="96">
        <f t="shared" si="25"/>
        <v>100</v>
      </c>
    </row>
    <row r="156" spans="1:12" ht="15">
      <c r="A156" s="8" t="s">
        <v>51</v>
      </c>
      <c r="B156" s="90" t="s">
        <v>43</v>
      </c>
      <c r="C156" s="90" t="s">
        <v>47</v>
      </c>
      <c r="D156" s="90" t="s">
        <v>52</v>
      </c>
      <c r="E156" s="80" t="s">
        <v>427</v>
      </c>
      <c r="F156" s="84">
        <v>610</v>
      </c>
      <c r="G156" s="82"/>
      <c r="H156" s="97">
        <f>H157</f>
        <v>14279.9</v>
      </c>
      <c r="I156" s="97">
        <f>I157</f>
        <v>15511.59955</v>
      </c>
      <c r="J156" s="97">
        <f>J157</f>
        <v>86321.004</v>
      </c>
      <c r="K156" s="97">
        <f>K157</f>
        <v>86321.004</v>
      </c>
      <c r="L156" s="96">
        <f t="shared" si="25"/>
        <v>100</v>
      </c>
    </row>
    <row r="157" spans="1:12" ht="15">
      <c r="A157" s="10" t="s">
        <v>9</v>
      </c>
      <c r="B157" s="90" t="s">
        <v>43</v>
      </c>
      <c r="C157" s="90" t="s">
        <v>47</v>
      </c>
      <c r="D157" s="89" t="s">
        <v>52</v>
      </c>
      <c r="E157" s="80" t="s">
        <v>427</v>
      </c>
      <c r="F157" s="84">
        <v>610</v>
      </c>
      <c r="G157" s="84">
        <v>2</v>
      </c>
      <c r="H157" s="97">
        <v>14279.9</v>
      </c>
      <c r="I157" s="97">
        <v>15511.59955</v>
      </c>
      <c r="J157" s="97">
        <v>86321.004</v>
      </c>
      <c r="K157" s="97">
        <v>86321.004</v>
      </c>
      <c r="L157" s="96">
        <f t="shared" si="25"/>
        <v>100</v>
      </c>
    </row>
    <row r="158" spans="1:12" ht="15" hidden="1">
      <c r="A158" s="10"/>
      <c r="B158" s="90"/>
      <c r="C158" s="90"/>
      <c r="D158" s="89"/>
      <c r="E158" s="80"/>
      <c r="F158" s="84">
        <v>611</v>
      </c>
      <c r="G158" s="84"/>
      <c r="H158" s="97"/>
      <c r="I158" s="97"/>
      <c r="J158" s="97">
        <v>80948.2</v>
      </c>
      <c r="K158" s="97">
        <v>20936.0942</v>
      </c>
      <c r="L158" s="96">
        <f t="shared" si="25"/>
        <v>25.86356978907499</v>
      </c>
    </row>
    <row r="159" spans="1:12" ht="105">
      <c r="A159" s="61" t="s">
        <v>397</v>
      </c>
      <c r="B159" s="90" t="s">
        <v>43</v>
      </c>
      <c r="C159" s="90" t="s">
        <v>47</v>
      </c>
      <c r="D159" s="89" t="s">
        <v>52</v>
      </c>
      <c r="E159" s="80" t="s">
        <v>430</v>
      </c>
      <c r="F159" s="84"/>
      <c r="G159" s="84"/>
      <c r="H159" s="97"/>
      <c r="I159" s="97"/>
      <c r="J159" s="97">
        <f>J160</f>
        <v>4314.6</v>
      </c>
      <c r="K159" s="97">
        <f>K160</f>
        <v>4314.52</v>
      </c>
      <c r="L159" s="96">
        <f t="shared" si="25"/>
        <v>99.99814583043619</v>
      </c>
    </row>
    <row r="160" spans="1:12" ht="15">
      <c r="A160" s="8" t="s">
        <v>51</v>
      </c>
      <c r="B160" s="90" t="s">
        <v>43</v>
      </c>
      <c r="C160" s="90" t="s">
        <v>47</v>
      </c>
      <c r="D160" s="89" t="s">
        <v>52</v>
      </c>
      <c r="E160" s="80" t="s">
        <v>430</v>
      </c>
      <c r="F160" s="84">
        <v>610</v>
      </c>
      <c r="G160" s="82"/>
      <c r="H160" s="97">
        <f>H161</f>
        <v>14279.9</v>
      </c>
      <c r="I160" s="97">
        <f>I161</f>
        <v>15511.59955</v>
      </c>
      <c r="J160" s="97">
        <f>J161</f>
        <v>4314.6</v>
      </c>
      <c r="K160" s="97">
        <f>K161</f>
        <v>4314.52</v>
      </c>
      <c r="L160" s="96">
        <f t="shared" si="25"/>
        <v>99.99814583043619</v>
      </c>
    </row>
    <row r="161" spans="1:12" ht="15">
      <c r="A161" s="10" t="s">
        <v>9</v>
      </c>
      <c r="B161" s="90" t="s">
        <v>43</v>
      </c>
      <c r="C161" s="90" t="s">
        <v>47</v>
      </c>
      <c r="D161" s="89" t="s">
        <v>52</v>
      </c>
      <c r="E161" s="80" t="s">
        <v>430</v>
      </c>
      <c r="F161" s="84">
        <v>610</v>
      </c>
      <c r="G161" s="84">
        <v>2</v>
      </c>
      <c r="H161" s="97">
        <v>14279.9</v>
      </c>
      <c r="I161" s="97">
        <v>15511.59955</v>
      </c>
      <c r="J161" s="97">
        <v>4314.6</v>
      </c>
      <c r="K161" s="97">
        <v>4314.52</v>
      </c>
      <c r="L161" s="96">
        <f t="shared" si="25"/>
        <v>99.99814583043619</v>
      </c>
    </row>
    <row r="162" spans="1:12" ht="15" hidden="1">
      <c r="A162" s="10"/>
      <c r="B162" s="90"/>
      <c r="C162" s="90"/>
      <c r="D162" s="89"/>
      <c r="E162" s="80"/>
      <c r="F162" s="84">
        <v>611</v>
      </c>
      <c r="G162" s="84"/>
      <c r="H162" s="97"/>
      <c r="I162" s="97"/>
      <c r="J162" s="97">
        <v>4740</v>
      </c>
      <c r="K162" s="97">
        <v>833.9</v>
      </c>
      <c r="L162" s="96">
        <f t="shared" si="25"/>
        <v>17.59282700421941</v>
      </c>
    </row>
    <row r="163" spans="1:12" ht="75">
      <c r="A163" s="61" t="s">
        <v>431</v>
      </c>
      <c r="B163" s="90" t="s">
        <v>43</v>
      </c>
      <c r="C163" s="90" t="s">
        <v>47</v>
      </c>
      <c r="D163" s="89" t="s">
        <v>52</v>
      </c>
      <c r="E163" s="80" t="s">
        <v>432</v>
      </c>
      <c r="F163" s="84"/>
      <c r="G163" s="84"/>
      <c r="H163" s="97"/>
      <c r="I163" s="97"/>
      <c r="J163" s="97">
        <f>J164</f>
        <v>2361.47653</v>
      </c>
      <c r="K163" s="97">
        <f>K164</f>
        <v>2360.79451</v>
      </c>
      <c r="L163" s="96">
        <f t="shared" si="25"/>
        <v>99.97111891685836</v>
      </c>
    </row>
    <row r="164" spans="1:12" ht="15">
      <c r="A164" s="8" t="s">
        <v>51</v>
      </c>
      <c r="B164" s="90" t="s">
        <v>43</v>
      </c>
      <c r="C164" s="90" t="s">
        <v>47</v>
      </c>
      <c r="D164" s="89" t="s">
        <v>52</v>
      </c>
      <c r="E164" s="80" t="s">
        <v>432</v>
      </c>
      <c r="F164" s="84">
        <v>610</v>
      </c>
      <c r="G164" s="82"/>
      <c r="H164" s="97">
        <f>H165</f>
        <v>14279.9</v>
      </c>
      <c r="I164" s="97">
        <f>I165</f>
        <v>15511.59955</v>
      </c>
      <c r="J164" s="97">
        <f>J165</f>
        <v>2361.47653</v>
      </c>
      <c r="K164" s="97">
        <f>K165</f>
        <v>2360.79451</v>
      </c>
      <c r="L164" s="96">
        <f t="shared" si="25"/>
        <v>99.97111891685836</v>
      </c>
    </row>
    <row r="165" spans="1:12" ht="15">
      <c r="A165" s="10" t="s">
        <v>9</v>
      </c>
      <c r="B165" s="90" t="s">
        <v>43</v>
      </c>
      <c r="C165" s="90" t="s">
        <v>47</v>
      </c>
      <c r="D165" s="89" t="s">
        <v>52</v>
      </c>
      <c r="E165" s="80" t="s">
        <v>432</v>
      </c>
      <c r="F165" s="84">
        <v>610</v>
      </c>
      <c r="G165" s="84">
        <v>2</v>
      </c>
      <c r="H165" s="97">
        <v>14279.9</v>
      </c>
      <c r="I165" s="97">
        <v>15511.59955</v>
      </c>
      <c r="J165" s="97">
        <v>2361.47653</v>
      </c>
      <c r="K165" s="97">
        <v>2360.79451</v>
      </c>
      <c r="L165" s="96">
        <f t="shared" si="25"/>
        <v>99.97111891685836</v>
      </c>
    </row>
    <row r="166" spans="1:12" ht="15" hidden="1">
      <c r="A166" s="10"/>
      <c r="B166" s="90"/>
      <c r="C166" s="90"/>
      <c r="D166" s="89"/>
      <c r="E166" s="80"/>
      <c r="F166" s="84">
        <v>611</v>
      </c>
      <c r="G166" s="84"/>
      <c r="H166" s="97"/>
      <c r="I166" s="97"/>
      <c r="J166" s="97">
        <v>2413.5</v>
      </c>
      <c r="K166" s="97">
        <v>392.44208</v>
      </c>
      <c r="L166" s="96">
        <f t="shared" si="25"/>
        <v>16.260289206546506</v>
      </c>
    </row>
    <row r="167" spans="1:12" ht="120">
      <c r="A167" s="76" t="s">
        <v>415</v>
      </c>
      <c r="B167" s="90" t="s">
        <v>43</v>
      </c>
      <c r="C167" s="90" t="s">
        <v>47</v>
      </c>
      <c r="D167" s="89" t="s">
        <v>52</v>
      </c>
      <c r="E167" s="80" t="s">
        <v>438</v>
      </c>
      <c r="F167" s="84">
        <v>600</v>
      </c>
      <c r="G167" s="82"/>
      <c r="H167" s="97">
        <f aca="true" t="shared" si="26" ref="H167:K168">H168</f>
        <v>14279.9</v>
      </c>
      <c r="I167" s="97">
        <f t="shared" si="26"/>
        <v>15511.59955</v>
      </c>
      <c r="J167" s="97">
        <f t="shared" si="26"/>
        <v>5</v>
      </c>
      <c r="K167" s="97">
        <f t="shared" si="26"/>
        <v>0</v>
      </c>
      <c r="L167" s="96">
        <f t="shared" si="25"/>
        <v>0</v>
      </c>
    </row>
    <row r="168" spans="1:12" ht="15">
      <c r="A168" s="8" t="s">
        <v>51</v>
      </c>
      <c r="B168" s="90" t="s">
        <v>43</v>
      </c>
      <c r="C168" s="90" t="s">
        <v>47</v>
      </c>
      <c r="D168" s="90" t="s">
        <v>52</v>
      </c>
      <c r="E168" s="80" t="s">
        <v>438</v>
      </c>
      <c r="F168" s="84">
        <v>610</v>
      </c>
      <c r="G168" s="82"/>
      <c r="H168" s="97">
        <f t="shared" si="26"/>
        <v>14279.9</v>
      </c>
      <c r="I168" s="97">
        <f t="shared" si="26"/>
        <v>15511.59955</v>
      </c>
      <c r="J168" s="97">
        <f t="shared" si="26"/>
        <v>5</v>
      </c>
      <c r="K168" s="97">
        <f t="shared" si="26"/>
        <v>0</v>
      </c>
      <c r="L168" s="96">
        <f t="shared" si="25"/>
        <v>0</v>
      </c>
    </row>
    <row r="169" spans="1:12" ht="15">
      <c r="A169" s="10" t="s">
        <v>8</v>
      </c>
      <c r="B169" s="90" t="s">
        <v>43</v>
      </c>
      <c r="C169" s="90" t="s">
        <v>47</v>
      </c>
      <c r="D169" s="89" t="s">
        <v>52</v>
      </c>
      <c r="E169" s="80" t="s">
        <v>438</v>
      </c>
      <c r="F169" s="84">
        <v>610</v>
      </c>
      <c r="G169" s="84">
        <v>1</v>
      </c>
      <c r="H169" s="97">
        <v>14279.9</v>
      </c>
      <c r="I169" s="97">
        <v>15511.59955</v>
      </c>
      <c r="J169" s="97">
        <f>J174</f>
        <v>5</v>
      </c>
      <c r="K169" s="97">
        <v>0</v>
      </c>
      <c r="L169" s="96">
        <f t="shared" si="25"/>
        <v>0</v>
      </c>
    </row>
    <row r="170" spans="1:13" ht="60" hidden="1">
      <c r="A170" s="42" t="s">
        <v>229</v>
      </c>
      <c r="B170" s="90" t="s">
        <v>43</v>
      </c>
      <c r="C170" s="90" t="s">
        <v>47</v>
      </c>
      <c r="D170" s="90" t="s">
        <v>52</v>
      </c>
      <c r="E170" s="84" t="s">
        <v>39</v>
      </c>
      <c r="F170" s="84"/>
      <c r="G170" s="84"/>
      <c r="H170" s="97"/>
      <c r="I170" s="97"/>
      <c r="J170" s="97">
        <f aca="true" t="shared" si="27" ref="J170:K172">J171</f>
        <v>0</v>
      </c>
      <c r="K170" s="97">
        <f t="shared" si="27"/>
        <v>51</v>
      </c>
      <c r="L170" s="96" t="e">
        <f t="shared" si="25"/>
        <v>#DIV/0!</v>
      </c>
      <c r="M170" s="41"/>
    </row>
    <row r="171" spans="1:13" ht="30" hidden="1">
      <c r="A171" s="8" t="s">
        <v>50</v>
      </c>
      <c r="B171" s="90" t="s">
        <v>43</v>
      </c>
      <c r="C171" s="90" t="s">
        <v>47</v>
      </c>
      <c r="D171" s="89" t="s">
        <v>52</v>
      </c>
      <c r="E171" s="84" t="s">
        <v>39</v>
      </c>
      <c r="F171" s="84">
        <v>600</v>
      </c>
      <c r="G171" s="82"/>
      <c r="H171" s="97">
        <f>H172</f>
        <v>32867.3</v>
      </c>
      <c r="I171" s="97">
        <f>I172</f>
        <v>24825.95562</v>
      </c>
      <c r="J171" s="97">
        <f t="shared" si="27"/>
        <v>0</v>
      </c>
      <c r="K171" s="97">
        <f t="shared" si="27"/>
        <v>51</v>
      </c>
      <c r="L171" s="96" t="e">
        <f t="shared" si="25"/>
        <v>#DIV/0!</v>
      </c>
      <c r="M171" s="41"/>
    </row>
    <row r="172" spans="1:13" ht="15" hidden="1">
      <c r="A172" s="8" t="s">
        <v>51</v>
      </c>
      <c r="B172" s="90" t="s">
        <v>43</v>
      </c>
      <c r="C172" s="90" t="s">
        <v>47</v>
      </c>
      <c r="D172" s="90" t="s">
        <v>52</v>
      </c>
      <c r="E172" s="84" t="s">
        <v>39</v>
      </c>
      <c r="F172" s="84">
        <v>610</v>
      </c>
      <c r="G172" s="82"/>
      <c r="H172" s="97">
        <f>H173</f>
        <v>32867.3</v>
      </c>
      <c r="I172" s="97">
        <f>I173</f>
        <v>24825.95562</v>
      </c>
      <c r="J172" s="97">
        <f t="shared" si="27"/>
        <v>0</v>
      </c>
      <c r="K172" s="97">
        <f t="shared" si="27"/>
        <v>51</v>
      </c>
      <c r="L172" s="96" t="e">
        <f t="shared" si="25"/>
        <v>#DIV/0!</v>
      </c>
      <c r="M172" s="41"/>
    </row>
    <row r="173" spans="1:13" ht="15" hidden="1">
      <c r="A173" s="10" t="s">
        <v>9</v>
      </c>
      <c r="B173" s="90" t="s">
        <v>43</v>
      </c>
      <c r="C173" s="90" t="s">
        <v>47</v>
      </c>
      <c r="D173" s="89" t="s">
        <v>52</v>
      </c>
      <c r="E173" s="84" t="s">
        <v>39</v>
      </c>
      <c r="F173" s="84">
        <v>610</v>
      </c>
      <c r="G173" s="84">
        <v>2</v>
      </c>
      <c r="H173" s="97">
        <v>32867.3</v>
      </c>
      <c r="I173" s="97">
        <v>24825.95562</v>
      </c>
      <c r="J173" s="97"/>
      <c r="K173" s="97">
        <v>51</v>
      </c>
      <c r="L173" s="96" t="e">
        <f t="shared" si="25"/>
        <v>#DIV/0!</v>
      </c>
      <c r="M173" s="37"/>
    </row>
    <row r="174" spans="1:13" ht="15" hidden="1">
      <c r="A174" s="10"/>
      <c r="B174" s="90"/>
      <c r="C174" s="90"/>
      <c r="D174" s="89"/>
      <c r="E174" s="84"/>
      <c r="F174" s="84">
        <v>611</v>
      </c>
      <c r="G174" s="84"/>
      <c r="H174" s="97"/>
      <c r="I174" s="97"/>
      <c r="J174" s="97">
        <v>5</v>
      </c>
      <c r="K174" s="97"/>
      <c r="L174" s="96">
        <f t="shared" si="25"/>
        <v>0</v>
      </c>
      <c r="M174" s="37"/>
    </row>
    <row r="175" spans="1:12" ht="82.5" customHeight="1">
      <c r="A175" s="136" t="s">
        <v>417</v>
      </c>
      <c r="B175" s="90" t="s">
        <v>43</v>
      </c>
      <c r="C175" s="90" t="s">
        <v>47</v>
      </c>
      <c r="D175" s="90" t="s">
        <v>52</v>
      </c>
      <c r="E175" s="80" t="s">
        <v>439</v>
      </c>
      <c r="F175" s="84">
        <v>600</v>
      </c>
      <c r="G175" s="82"/>
      <c r="H175" s="97">
        <f aca="true" t="shared" si="28" ref="H175:K176">H176</f>
        <v>14279.9</v>
      </c>
      <c r="I175" s="97">
        <f t="shared" si="28"/>
        <v>15511.59955</v>
      </c>
      <c r="J175" s="97">
        <f t="shared" si="28"/>
        <v>21</v>
      </c>
      <c r="K175" s="97">
        <f t="shared" si="28"/>
        <v>20.5</v>
      </c>
      <c r="L175" s="96">
        <f t="shared" si="25"/>
        <v>97.61904761904762</v>
      </c>
    </row>
    <row r="176" spans="1:12" ht="15">
      <c r="A176" s="8" t="s">
        <v>51</v>
      </c>
      <c r="B176" s="90" t="s">
        <v>43</v>
      </c>
      <c r="C176" s="90" t="s">
        <v>47</v>
      </c>
      <c r="D176" s="89" t="s">
        <v>52</v>
      </c>
      <c r="E176" s="80" t="s">
        <v>439</v>
      </c>
      <c r="F176" s="84">
        <v>610</v>
      </c>
      <c r="G176" s="82"/>
      <c r="H176" s="97">
        <f t="shared" si="28"/>
        <v>14279.9</v>
      </c>
      <c r="I176" s="97">
        <f t="shared" si="28"/>
        <v>15511.59955</v>
      </c>
      <c r="J176" s="97">
        <f t="shared" si="28"/>
        <v>21</v>
      </c>
      <c r="K176" s="97">
        <f t="shared" si="28"/>
        <v>20.5</v>
      </c>
      <c r="L176" s="96">
        <f t="shared" si="25"/>
        <v>97.61904761904762</v>
      </c>
    </row>
    <row r="177" spans="1:12" ht="15">
      <c r="A177" s="10" t="s">
        <v>8</v>
      </c>
      <c r="B177" s="90" t="s">
        <v>43</v>
      </c>
      <c r="C177" s="90" t="s">
        <v>47</v>
      </c>
      <c r="D177" s="90" t="s">
        <v>52</v>
      </c>
      <c r="E177" s="80" t="s">
        <v>439</v>
      </c>
      <c r="F177" s="84">
        <v>610</v>
      </c>
      <c r="G177" s="84">
        <v>1</v>
      </c>
      <c r="H177" s="97">
        <v>14279.9</v>
      </c>
      <c r="I177" s="97">
        <v>15511.59955</v>
      </c>
      <c r="J177" s="97">
        <v>21</v>
      </c>
      <c r="K177" s="97">
        <f>K178</f>
        <v>20.5</v>
      </c>
      <c r="L177" s="96">
        <f t="shared" si="25"/>
        <v>97.61904761904762</v>
      </c>
    </row>
    <row r="178" spans="1:12" ht="15" hidden="1">
      <c r="A178" s="10"/>
      <c r="B178" s="90"/>
      <c r="C178" s="90"/>
      <c r="D178" s="90"/>
      <c r="E178" s="80"/>
      <c r="F178" s="84">
        <v>611</v>
      </c>
      <c r="G178" s="84"/>
      <c r="H178" s="97"/>
      <c r="I178" s="97"/>
      <c r="J178" s="97">
        <v>5</v>
      </c>
      <c r="K178" s="97">
        <v>20.5</v>
      </c>
      <c r="L178" s="96">
        <f t="shared" si="25"/>
        <v>409.99999999999994</v>
      </c>
    </row>
    <row r="179" spans="1:12" ht="105">
      <c r="A179" s="136" t="s">
        <v>429</v>
      </c>
      <c r="B179" s="90" t="s">
        <v>43</v>
      </c>
      <c r="C179" s="90" t="s">
        <v>47</v>
      </c>
      <c r="D179" s="90" t="s">
        <v>52</v>
      </c>
      <c r="E179" s="80" t="s">
        <v>440</v>
      </c>
      <c r="F179" s="84">
        <v>600</v>
      </c>
      <c r="G179" s="82"/>
      <c r="H179" s="97">
        <f aca="true" t="shared" si="29" ref="H179:K180">H180</f>
        <v>14279.9</v>
      </c>
      <c r="I179" s="97">
        <f t="shared" si="29"/>
        <v>15511.59955</v>
      </c>
      <c r="J179" s="97">
        <f t="shared" si="29"/>
        <v>39</v>
      </c>
      <c r="K179" s="97">
        <f t="shared" si="29"/>
        <v>38.6</v>
      </c>
      <c r="L179" s="96">
        <f t="shared" si="25"/>
        <v>98.97435897435898</v>
      </c>
    </row>
    <row r="180" spans="1:12" ht="15">
      <c r="A180" s="8" t="s">
        <v>51</v>
      </c>
      <c r="B180" s="90" t="s">
        <v>43</v>
      </c>
      <c r="C180" s="90" t="s">
        <v>47</v>
      </c>
      <c r="D180" s="89" t="s">
        <v>52</v>
      </c>
      <c r="E180" s="80" t="s">
        <v>440</v>
      </c>
      <c r="F180" s="84">
        <v>610</v>
      </c>
      <c r="G180" s="82"/>
      <c r="H180" s="97">
        <f t="shared" si="29"/>
        <v>14279.9</v>
      </c>
      <c r="I180" s="97">
        <f t="shared" si="29"/>
        <v>15511.59955</v>
      </c>
      <c r="J180" s="97">
        <f t="shared" si="29"/>
        <v>39</v>
      </c>
      <c r="K180" s="97">
        <f t="shared" si="29"/>
        <v>38.6</v>
      </c>
      <c r="L180" s="96">
        <f t="shared" si="25"/>
        <v>98.97435897435898</v>
      </c>
    </row>
    <row r="181" spans="1:12" ht="15">
      <c r="A181" s="10" t="s">
        <v>8</v>
      </c>
      <c r="B181" s="90" t="s">
        <v>43</v>
      </c>
      <c r="C181" s="90" t="s">
        <v>47</v>
      </c>
      <c r="D181" s="90" t="s">
        <v>52</v>
      </c>
      <c r="E181" s="80" t="s">
        <v>440</v>
      </c>
      <c r="F181" s="84">
        <v>610</v>
      </c>
      <c r="G181" s="84">
        <v>1</v>
      </c>
      <c r="H181" s="97">
        <v>14279.9</v>
      </c>
      <c r="I181" s="97">
        <v>15511.59955</v>
      </c>
      <c r="J181" s="97">
        <v>39</v>
      </c>
      <c r="K181" s="97">
        <f>K182</f>
        <v>38.6</v>
      </c>
      <c r="L181" s="96">
        <f t="shared" si="25"/>
        <v>98.97435897435898</v>
      </c>
    </row>
    <row r="182" spans="1:12" ht="15" hidden="1">
      <c r="A182" s="10"/>
      <c r="B182" s="90"/>
      <c r="C182" s="90"/>
      <c r="D182" s="90"/>
      <c r="E182" s="80"/>
      <c r="F182" s="84">
        <v>611</v>
      </c>
      <c r="G182" s="84"/>
      <c r="H182" s="97"/>
      <c r="I182" s="97"/>
      <c r="J182" s="97">
        <v>50</v>
      </c>
      <c r="K182" s="97">
        <v>38.6</v>
      </c>
      <c r="L182" s="96">
        <f t="shared" si="25"/>
        <v>77.2</v>
      </c>
    </row>
    <row r="183" spans="1:12" ht="123" customHeight="1" hidden="1">
      <c r="A183" s="136" t="s">
        <v>419</v>
      </c>
      <c r="B183" s="90" t="s">
        <v>43</v>
      </c>
      <c r="C183" s="90" t="s">
        <v>47</v>
      </c>
      <c r="D183" s="89" t="s">
        <v>52</v>
      </c>
      <c r="E183" s="80" t="s">
        <v>441</v>
      </c>
      <c r="F183" s="84">
        <v>600</v>
      </c>
      <c r="G183" s="82"/>
      <c r="H183" s="97">
        <f aca="true" t="shared" si="30" ref="H183:K184">H184</f>
        <v>14279.9</v>
      </c>
      <c r="I183" s="97">
        <f t="shared" si="30"/>
        <v>15511.59955</v>
      </c>
      <c r="J183" s="97">
        <f t="shared" si="30"/>
        <v>0</v>
      </c>
      <c r="K183" s="97">
        <f t="shared" si="30"/>
        <v>0</v>
      </c>
      <c r="L183" s="96" t="e">
        <f t="shared" si="25"/>
        <v>#DIV/0!</v>
      </c>
    </row>
    <row r="184" spans="1:12" ht="15" hidden="1">
      <c r="A184" s="8" t="s">
        <v>51</v>
      </c>
      <c r="B184" s="90" t="s">
        <v>43</v>
      </c>
      <c r="C184" s="90" t="s">
        <v>47</v>
      </c>
      <c r="D184" s="90" t="s">
        <v>52</v>
      </c>
      <c r="E184" s="80" t="s">
        <v>441</v>
      </c>
      <c r="F184" s="84">
        <v>610</v>
      </c>
      <c r="G184" s="82"/>
      <c r="H184" s="97">
        <f t="shared" si="30"/>
        <v>14279.9</v>
      </c>
      <c r="I184" s="97">
        <f t="shared" si="30"/>
        <v>15511.59955</v>
      </c>
      <c r="J184" s="97">
        <f t="shared" si="30"/>
        <v>0</v>
      </c>
      <c r="K184" s="97">
        <f t="shared" si="30"/>
        <v>0</v>
      </c>
      <c r="L184" s="96" t="e">
        <f t="shared" si="25"/>
        <v>#DIV/0!</v>
      </c>
    </row>
    <row r="185" spans="1:12" ht="15" hidden="1">
      <c r="A185" s="10" t="s">
        <v>8</v>
      </c>
      <c r="B185" s="90" t="s">
        <v>43</v>
      </c>
      <c r="C185" s="90" t="s">
        <v>47</v>
      </c>
      <c r="D185" s="89" t="s">
        <v>52</v>
      </c>
      <c r="E185" s="80" t="s">
        <v>441</v>
      </c>
      <c r="F185" s="84">
        <v>610</v>
      </c>
      <c r="G185" s="84">
        <v>1</v>
      </c>
      <c r="H185" s="97">
        <v>14279.9</v>
      </c>
      <c r="I185" s="97">
        <v>15511.59955</v>
      </c>
      <c r="J185" s="97"/>
      <c r="K185" s="97">
        <f>K186</f>
        <v>0</v>
      </c>
      <c r="L185" s="96" t="e">
        <f t="shared" si="25"/>
        <v>#DIV/0!</v>
      </c>
    </row>
    <row r="186" spans="1:12" ht="15" hidden="1">
      <c r="A186" s="10"/>
      <c r="B186" s="90"/>
      <c r="C186" s="90"/>
      <c r="D186" s="89"/>
      <c r="E186" s="80"/>
      <c r="F186" s="84">
        <v>611</v>
      </c>
      <c r="G186" s="84"/>
      <c r="H186" s="97"/>
      <c r="I186" s="97"/>
      <c r="J186" s="97">
        <v>80</v>
      </c>
      <c r="K186" s="97"/>
      <c r="L186" s="96">
        <f t="shared" si="25"/>
        <v>0</v>
      </c>
    </row>
    <row r="187" spans="1:12" ht="90">
      <c r="A187" s="136" t="s">
        <v>421</v>
      </c>
      <c r="B187" s="90" t="s">
        <v>43</v>
      </c>
      <c r="C187" s="90" t="s">
        <v>47</v>
      </c>
      <c r="D187" s="90" t="s">
        <v>52</v>
      </c>
      <c r="E187" s="80" t="s">
        <v>442</v>
      </c>
      <c r="F187" s="84"/>
      <c r="G187" s="84"/>
      <c r="H187" s="97"/>
      <c r="I187" s="97"/>
      <c r="J187" s="97">
        <f>J188</f>
        <v>80</v>
      </c>
      <c r="K187" s="97">
        <f>K188</f>
        <v>79.99999</v>
      </c>
      <c r="L187" s="96">
        <f t="shared" si="25"/>
        <v>99.9999875</v>
      </c>
    </row>
    <row r="188" spans="1:12" ht="15">
      <c r="A188" s="8" t="s">
        <v>51</v>
      </c>
      <c r="B188" s="90" t="s">
        <v>43</v>
      </c>
      <c r="C188" s="90" t="s">
        <v>47</v>
      </c>
      <c r="D188" s="89" t="s">
        <v>52</v>
      </c>
      <c r="E188" s="80" t="s">
        <v>442</v>
      </c>
      <c r="F188" s="84">
        <v>610</v>
      </c>
      <c r="G188" s="82"/>
      <c r="H188" s="97">
        <f>H189</f>
        <v>14279.9</v>
      </c>
      <c r="I188" s="97">
        <f>I189</f>
        <v>15511.59955</v>
      </c>
      <c r="J188" s="97">
        <f>J189</f>
        <v>80</v>
      </c>
      <c r="K188" s="97">
        <f>K189</f>
        <v>79.99999</v>
      </c>
      <c r="L188" s="96">
        <f t="shared" si="25"/>
        <v>99.9999875</v>
      </c>
    </row>
    <row r="189" spans="1:12" ht="15">
      <c r="A189" s="10" t="s">
        <v>8</v>
      </c>
      <c r="B189" s="90" t="s">
        <v>43</v>
      </c>
      <c r="C189" s="90" t="s">
        <v>47</v>
      </c>
      <c r="D189" s="90" t="s">
        <v>52</v>
      </c>
      <c r="E189" s="80" t="s">
        <v>442</v>
      </c>
      <c r="F189" s="84">
        <v>610</v>
      </c>
      <c r="G189" s="84">
        <v>1</v>
      </c>
      <c r="H189" s="97">
        <v>14279.9</v>
      </c>
      <c r="I189" s="97">
        <v>15511.59955</v>
      </c>
      <c r="J189" s="97">
        <v>80</v>
      </c>
      <c r="K189" s="97">
        <v>79.99999</v>
      </c>
      <c r="L189" s="96">
        <f t="shared" si="25"/>
        <v>99.9999875</v>
      </c>
    </row>
    <row r="190" spans="1:12" ht="15" hidden="1">
      <c r="A190" s="10"/>
      <c r="B190" s="90"/>
      <c r="C190" s="90"/>
      <c r="D190" s="90"/>
      <c r="E190" s="80"/>
      <c r="F190" s="84">
        <v>611</v>
      </c>
      <c r="G190" s="84"/>
      <c r="H190" s="97"/>
      <c r="I190" s="97"/>
      <c r="J190" s="97">
        <v>88.2</v>
      </c>
      <c r="K190" s="97">
        <v>18.62143</v>
      </c>
      <c r="L190" s="96">
        <f t="shared" si="25"/>
        <v>21.112732426303854</v>
      </c>
    </row>
    <row r="191" spans="1:12" ht="75" hidden="1">
      <c r="A191" s="136" t="s">
        <v>424</v>
      </c>
      <c r="B191" s="90" t="s">
        <v>43</v>
      </c>
      <c r="C191" s="90" t="s">
        <v>47</v>
      </c>
      <c r="D191" s="89" t="s">
        <v>52</v>
      </c>
      <c r="E191" s="80" t="s">
        <v>443</v>
      </c>
      <c r="F191" s="84"/>
      <c r="G191" s="84"/>
      <c r="H191" s="97"/>
      <c r="I191" s="97"/>
      <c r="J191" s="97">
        <f aca="true" t="shared" si="31" ref="J191:K193">J192</f>
        <v>0</v>
      </c>
      <c r="K191" s="97">
        <f t="shared" si="31"/>
        <v>0</v>
      </c>
      <c r="L191" s="96" t="e">
        <f t="shared" si="25"/>
        <v>#DIV/0!</v>
      </c>
    </row>
    <row r="192" spans="1:12" ht="15" hidden="1">
      <c r="A192" s="8" t="s">
        <v>51</v>
      </c>
      <c r="B192" s="90" t="s">
        <v>43</v>
      </c>
      <c r="C192" s="90" t="s">
        <v>47</v>
      </c>
      <c r="D192" s="90" t="s">
        <v>52</v>
      </c>
      <c r="E192" s="80" t="s">
        <v>443</v>
      </c>
      <c r="F192" s="84">
        <v>610</v>
      </c>
      <c r="G192" s="82"/>
      <c r="H192" s="97">
        <f>H193</f>
        <v>14279.9</v>
      </c>
      <c r="I192" s="97">
        <f>I193</f>
        <v>15511.59955</v>
      </c>
      <c r="J192" s="97">
        <f t="shared" si="31"/>
        <v>0</v>
      </c>
      <c r="K192" s="97">
        <f t="shared" si="31"/>
        <v>0</v>
      </c>
      <c r="L192" s="96" t="e">
        <f t="shared" si="25"/>
        <v>#DIV/0!</v>
      </c>
    </row>
    <row r="193" spans="1:12" ht="15" hidden="1">
      <c r="A193" s="10" t="s">
        <v>8</v>
      </c>
      <c r="B193" s="90" t="s">
        <v>43</v>
      </c>
      <c r="C193" s="90" t="s">
        <v>47</v>
      </c>
      <c r="D193" s="89" t="s">
        <v>52</v>
      </c>
      <c r="E193" s="80" t="s">
        <v>443</v>
      </c>
      <c r="F193" s="84">
        <v>610</v>
      </c>
      <c r="G193" s="84">
        <v>1</v>
      </c>
      <c r="H193" s="97">
        <v>14279.9</v>
      </c>
      <c r="I193" s="97">
        <v>15511.59955</v>
      </c>
      <c r="J193" s="97"/>
      <c r="K193" s="97">
        <f t="shared" si="31"/>
        <v>0</v>
      </c>
      <c r="L193" s="96" t="e">
        <f t="shared" si="25"/>
        <v>#DIV/0!</v>
      </c>
    </row>
    <row r="194" spans="1:12" ht="15" hidden="1">
      <c r="A194" s="10"/>
      <c r="B194" s="90"/>
      <c r="C194" s="90"/>
      <c r="D194" s="89"/>
      <c r="E194" s="80"/>
      <c r="F194" s="84">
        <v>611</v>
      </c>
      <c r="G194" s="84"/>
      <c r="H194" s="97"/>
      <c r="I194" s="97"/>
      <c r="J194" s="97">
        <v>30</v>
      </c>
      <c r="K194" s="97"/>
      <c r="L194" s="96">
        <f t="shared" si="25"/>
        <v>0</v>
      </c>
    </row>
    <row r="195" spans="1:12" ht="75">
      <c r="A195" s="136" t="s">
        <v>425</v>
      </c>
      <c r="B195" s="90" t="s">
        <v>43</v>
      </c>
      <c r="C195" s="90" t="s">
        <v>47</v>
      </c>
      <c r="D195" s="90" t="s">
        <v>52</v>
      </c>
      <c r="E195" s="80" t="s">
        <v>444</v>
      </c>
      <c r="F195" s="84"/>
      <c r="G195" s="84"/>
      <c r="H195" s="97"/>
      <c r="I195" s="97"/>
      <c r="J195" s="97">
        <f>J196</f>
        <v>4269</v>
      </c>
      <c r="K195" s="97">
        <f>K196</f>
        <v>4268.61998</v>
      </c>
      <c r="L195" s="96">
        <f t="shared" si="25"/>
        <v>99.99109814944953</v>
      </c>
    </row>
    <row r="196" spans="1:12" ht="15">
      <c r="A196" s="8" t="s">
        <v>51</v>
      </c>
      <c r="B196" s="90" t="s">
        <v>43</v>
      </c>
      <c r="C196" s="90" t="s">
        <v>47</v>
      </c>
      <c r="D196" s="89" t="s">
        <v>52</v>
      </c>
      <c r="E196" s="80" t="s">
        <v>444</v>
      </c>
      <c r="F196" s="84">
        <v>610</v>
      </c>
      <c r="G196" s="82"/>
      <c r="H196" s="97">
        <f>H197</f>
        <v>14279.9</v>
      </c>
      <c r="I196" s="97">
        <f>I197</f>
        <v>15511.59955</v>
      </c>
      <c r="J196" s="97">
        <f>J197</f>
        <v>4269</v>
      </c>
      <c r="K196" s="97">
        <f>K197</f>
        <v>4268.61998</v>
      </c>
      <c r="L196" s="96">
        <f t="shared" si="25"/>
        <v>99.99109814944953</v>
      </c>
    </row>
    <row r="197" spans="1:12" ht="15">
      <c r="A197" s="10" t="s">
        <v>8</v>
      </c>
      <c r="B197" s="90" t="s">
        <v>43</v>
      </c>
      <c r="C197" s="90" t="s">
        <v>47</v>
      </c>
      <c r="D197" s="90" t="s">
        <v>52</v>
      </c>
      <c r="E197" s="80" t="s">
        <v>444</v>
      </c>
      <c r="F197" s="84">
        <v>610</v>
      </c>
      <c r="G197" s="84">
        <v>1</v>
      </c>
      <c r="H197" s="97">
        <v>14279.9</v>
      </c>
      <c r="I197" s="97">
        <v>15511.59955</v>
      </c>
      <c r="J197" s="97">
        <v>4269</v>
      </c>
      <c r="K197" s="97">
        <v>4268.61998</v>
      </c>
      <c r="L197" s="96">
        <f t="shared" si="25"/>
        <v>99.99109814944953</v>
      </c>
    </row>
    <row r="198" spans="1:12" ht="15" hidden="1">
      <c r="A198" s="10"/>
      <c r="B198" s="90"/>
      <c r="C198" s="90"/>
      <c r="D198" s="90"/>
      <c r="E198" s="80"/>
      <c r="F198" s="84">
        <v>611</v>
      </c>
      <c r="G198" s="84"/>
      <c r="H198" s="97"/>
      <c r="I198" s="97"/>
      <c r="J198" s="97">
        <v>3241.8</v>
      </c>
      <c r="K198" s="97">
        <v>876.11384</v>
      </c>
      <c r="L198" s="96">
        <f t="shared" si="25"/>
        <v>27.02553643037818</v>
      </c>
    </row>
    <row r="199" spans="1:15" ht="45">
      <c r="A199" s="196" t="s">
        <v>537</v>
      </c>
      <c r="B199" s="90" t="s">
        <v>43</v>
      </c>
      <c r="C199" s="90" t="s">
        <v>47</v>
      </c>
      <c r="D199" s="90" t="s">
        <v>52</v>
      </c>
      <c r="E199" s="80" t="s">
        <v>538</v>
      </c>
      <c r="F199" s="84"/>
      <c r="G199" s="84"/>
      <c r="H199" s="97"/>
      <c r="I199" s="97"/>
      <c r="J199" s="97">
        <f>J200</f>
        <v>58.8</v>
      </c>
      <c r="K199" s="97">
        <f>K200</f>
        <v>58.8</v>
      </c>
      <c r="L199" s="198">
        <f t="shared" si="25"/>
        <v>100</v>
      </c>
      <c r="M199" s="113"/>
      <c r="O199" s="100"/>
    </row>
    <row r="200" spans="1:15" ht="15">
      <c r="A200" s="8" t="s">
        <v>51</v>
      </c>
      <c r="B200" s="90" t="s">
        <v>43</v>
      </c>
      <c r="C200" s="90" t="s">
        <v>47</v>
      </c>
      <c r="D200" s="89" t="s">
        <v>52</v>
      </c>
      <c r="E200" s="80" t="s">
        <v>538</v>
      </c>
      <c r="F200" s="84">
        <v>610</v>
      </c>
      <c r="G200" s="82"/>
      <c r="H200" s="97">
        <f>H201</f>
        <v>14279.9</v>
      </c>
      <c r="I200" s="97">
        <f>I201</f>
        <v>15511.59955</v>
      </c>
      <c r="J200" s="97">
        <f>J201</f>
        <v>58.8</v>
      </c>
      <c r="K200" s="97">
        <f>K201</f>
        <v>58.8</v>
      </c>
      <c r="L200" s="198">
        <f t="shared" si="25"/>
        <v>100</v>
      </c>
      <c r="M200" s="113"/>
      <c r="O200" s="100"/>
    </row>
    <row r="201" spans="1:15" ht="15">
      <c r="A201" s="10" t="s">
        <v>8</v>
      </c>
      <c r="B201" s="90" t="s">
        <v>43</v>
      </c>
      <c r="C201" s="90" t="s">
        <v>47</v>
      </c>
      <c r="D201" s="90" t="s">
        <v>52</v>
      </c>
      <c r="E201" s="80" t="s">
        <v>538</v>
      </c>
      <c r="F201" s="84">
        <v>610</v>
      </c>
      <c r="G201" s="84">
        <v>1</v>
      </c>
      <c r="H201" s="97">
        <v>14279.9</v>
      </c>
      <c r="I201" s="97">
        <v>15511.59955</v>
      </c>
      <c r="J201" s="97">
        <v>58.8</v>
      </c>
      <c r="K201" s="97">
        <v>58.8</v>
      </c>
      <c r="L201" s="198">
        <f t="shared" si="25"/>
        <v>100</v>
      </c>
      <c r="M201" s="113"/>
      <c r="O201" s="100"/>
    </row>
    <row r="202" spans="1:15" ht="60">
      <c r="A202" s="196" t="s">
        <v>539</v>
      </c>
      <c r="B202" s="90" t="s">
        <v>43</v>
      </c>
      <c r="C202" s="90" t="s">
        <v>47</v>
      </c>
      <c r="D202" s="90" t="s">
        <v>52</v>
      </c>
      <c r="E202" s="80" t="s">
        <v>540</v>
      </c>
      <c r="F202" s="84"/>
      <c r="G202" s="84"/>
      <c r="H202" s="97"/>
      <c r="I202" s="97"/>
      <c r="J202" s="97">
        <f aca="true" t="shared" si="32" ref="J202:K206">J203</f>
        <v>843.5</v>
      </c>
      <c r="K202" s="97">
        <f t="shared" si="32"/>
        <v>843.5</v>
      </c>
      <c r="L202" s="197"/>
      <c r="O202" s="100"/>
    </row>
    <row r="203" spans="1:15" ht="15">
      <c r="A203" s="8" t="s">
        <v>51</v>
      </c>
      <c r="B203" s="90" t="s">
        <v>43</v>
      </c>
      <c r="C203" s="90" t="s">
        <v>47</v>
      </c>
      <c r="D203" s="89" t="s">
        <v>52</v>
      </c>
      <c r="E203" s="80" t="s">
        <v>540</v>
      </c>
      <c r="F203" s="84">
        <v>610</v>
      </c>
      <c r="G203" s="82"/>
      <c r="H203" s="97">
        <f>H204</f>
        <v>14279.9</v>
      </c>
      <c r="I203" s="97">
        <f>I204</f>
        <v>15511.59955</v>
      </c>
      <c r="J203" s="97">
        <f t="shared" si="32"/>
        <v>843.5</v>
      </c>
      <c r="K203" s="97">
        <f t="shared" si="32"/>
        <v>843.5</v>
      </c>
      <c r="L203" s="197">
        <f>K203/J203*100</f>
        <v>100</v>
      </c>
      <c r="O203" s="100"/>
    </row>
    <row r="204" spans="1:15" ht="15">
      <c r="A204" s="10" t="s">
        <v>9</v>
      </c>
      <c r="B204" s="90" t="s">
        <v>43</v>
      </c>
      <c r="C204" s="90" t="s">
        <v>47</v>
      </c>
      <c r="D204" s="90" t="s">
        <v>52</v>
      </c>
      <c r="E204" s="80" t="s">
        <v>540</v>
      </c>
      <c r="F204" s="84">
        <v>610</v>
      </c>
      <c r="G204" s="84">
        <v>2</v>
      </c>
      <c r="H204" s="97">
        <v>14279.9</v>
      </c>
      <c r="I204" s="97">
        <v>15511.59955</v>
      </c>
      <c r="J204" s="97">
        <v>843.5</v>
      </c>
      <c r="K204" s="97">
        <v>843.5</v>
      </c>
      <c r="L204" s="197">
        <f>K204/J204*100</f>
        <v>100</v>
      </c>
      <c r="O204" s="100"/>
    </row>
    <row r="205" spans="1:15" ht="60">
      <c r="A205" s="196" t="s">
        <v>539</v>
      </c>
      <c r="B205" s="90" t="s">
        <v>43</v>
      </c>
      <c r="C205" s="90" t="s">
        <v>47</v>
      </c>
      <c r="D205" s="90" t="s">
        <v>52</v>
      </c>
      <c r="E205" s="80" t="s">
        <v>541</v>
      </c>
      <c r="F205" s="84"/>
      <c r="G205" s="84"/>
      <c r="H205" s="97"/>
      <c r="I205" s="97"/>
      <c r="J205" s="97">
        <f t="shared" si="32"/>
        <v>333.3</v>
      </c>
      <c r="K205" s="97">
        <f t="shared" si="32"/>
        <v>333.3</v>
      </c>
      <c r="L205" s="197">
        <f>K205/J205*100</f>
        <v>100</v>
      </c>
      <c r="O205" s="100"/>
    </row>
    <row r="206" spans="1:15" ht="15">
      <c r="A206" s="8" t="s">
        <v>51</v>
      </c>
      <c r="B206" s="90" t="s">
        <v>43</v>
      </c>
      <c r="C206" s="90" t="s">
        <v>47</v>
      </c>
      <c r="D206" s="89" t="s">
        <v>52</v>
      </c>
      <c r="E206" s="80" t="s">
        <v>541</v>
      </c>
      <c r="F206" s="84">
        <v>610</v>
      </c>
      <c r="G206" s="82"/>
      <c r="H206" s="97">
        <f>H207</f>
        <v>14279.9</v>
      </c>
      <c r="I206" s="97">
        <f>I207</f>
        <v>15511.59955</v>
      </c>
      <c r="J206" s="97">
        <f t="shared" si="32"/>
        <v>333.3</v>
      </c>
      <c r="K206" s="97">
        <f t="shared" si="32"/>
        <v>333.3</v>
      </c>
      <c r="L206" s="197">
        <f>K206/J206*100</f>
        <v>100</v>
      </c>
      <c r="O206" s="100"/>
    </row>
    <row r="207" spans="1:15" ht="15">
      <c r="A207" s="10" t="s">
        <v>9</v>
      </c>
      <c r="B207" s="90" t="s">
        <v>43</v>
      </c>
      <c r="C207" s="90" t="s">
        <v>47</v>
      </c>
      <c r="D207" s="90" t="s">
        <v>52</v>
      </c>
      <c r="E207" s="80" t="s">
        <v>541</v>
      </c>
      <c r="F207" s="84">
        <v>610</v>
      </c>
      <c r="G207" s="84">
        <v>2</v>
      </c>
      <c r="H207" s="97">
        <v>14279.9</v>
      </c>
      <c r="I207" s="97">
        <v>15511.59955</v>
      </c>
      <c r="J207" s="97">
        <v>333.3</v>
      </c>
      <c r="K207" s="97">
        <v>333.3</v>
      </c>
      <c r="L207" s="197">
        <f>K207/J207*100</f>
        <v>100</v>
      </c>
      <c r="O207" s="100"/>
    </row>
    <row r="208" spans="1:12" ht="30" hidden="1">
      <c r="A208" s="72" t="s">
        <v>324</v>
      </c>
      <c r="B208" s="90" t="s">
        <v>43</v>
      </c>
      <c r="C208" s="90" t="s">
        <v>47</v>
      </c>
      <c r="D208" s="89" t="s">
        <v>52</v>
      </c>
      <c r="E208" s="80" t="s">
        <v>390</v>
      </c>
      <c r="F208" s="83"/>
      <c r="G208" s="83"/>
      <c r="H208" s="157"/>
      <c r="I208" s="157"/>
      <c r="J208" s="97">
        <f aca="true" t="shared" si="33" ref="J208:K210">J209</f>
        <v>0</v>
      </c>
      <c r="K208" s="97">
        <f t="shared" si="33"/>
        <v>0</v>
      </c>
      <c r="L208" s="96" t="e">
        <f t="shared" si="25"/>
        <v>#DIV/0!</v>
      </c>
    </row>
    <row r="209" spans="1:12" ht="90" hidden="1">
      <c r="A209" s="76" t="s">
        <v>393</v>
      </c>
      <c r="B209" s="90" t="s">
        <v>43</v>
      </c>
      <c r="C209" s="90" t="s">
        <v>47</v>
      </c>
      <c r="D209" s="89" t="s">
        <v>52</v>
      </c>
      <c r="E209" s="80" t="s">
        <v>396</v>
      </c>
      <c r="F209" s="83"/>
      <c r="G209" s="83"/>
      <c r="H209" s="157"/>
      <c r="I209" s="157"/>
      <c r="J209" s="97">
        <f t="shared" si="33"/>
        <v>0</v>
      </c>
      <c r="K209" s="97">
        <f t="shared" si="33"/>
        <v>0</v>
      </c>
      <c r="L209" s="96" t="e">
        <f t="shared" si="25"/>
        <v>#DIV/0!</v>
      </c>
    </row>
    <row r="210" spans="1:12" ht="15" hidden="1">
      <c r="A210" s="8" t="s">
        <v>51</v>
      </c>
      <c r="B210" s="90" t="s">
        <v>43</v>
      </c>
      <c r="C210" s="90" t="s">
        <v>47</v>
      </c>
      <c r="D210" s="89" t="s">
        <v>52</v>
      </c>
      <c r="E210" s="80" t="s">
        <v>396</v>
      </c>
      <c r="F210" s="84">
        <v>610</v>
      </c>
      <c r="G210" s="82"/>
      <c r="H210" s="97">
        <f>H211</f>
        <v>14279.9</v>
      </c>
      <c r="I210" s="97">
        <f>I211</f>
        <v>15511.59955</v>
      </c>
      <c r="J210" s="97">
        <f t="shared" si="33"/>
        <v>0</v>
      </c>
      <c r="K210" s="97">
        <f t="shared" si="33"/>
        <v>0</v>
      </c>
      <c r="L210" s="96" t="e">
        <f t="shared" si="25"/>
        <v>#DIV/0!</v>
      </c>
    </row>
    <row r="211" spans="1:12" ht="15" hidden="1">
      <c r="A211" s="10" t="s">
        <v>8</v>
      </c>
      <c r="B211" s="90" t="s">
        <v>43</v>
      </c>
      <c r="C211" s="90" t="s">
        <v>47</v>
      </c>
      <c r="D211" s="89" t="s">
        <v>52</v>
      </c>
      <c r="E211" s="80" t="s">
        <v>396</v>
      </c>
      <c r="F211" s="84">
        <v>610</v>
      </c>
      <c r="G211" s="84">
        <v>1</v>
      </c>
      <c r="H211" s="97">
        <v>14279.9</v>
      </c>
      <c r="I211" s="97">
        <v>15511.59955</v>
      </c>
      <c r="J211" s="97"/>
      <c r="K211" s="97">
        <f>K212</f>
        <v>0</v>
      </c>
      <c r="L211" s="96" t="e">
        <f t="shared" si="25"/>
        <v>#DIV/0!</v>
      </c>
    </row>
    <row r="212" spans="1:12" ht="15" hidden="1">
      <c r="A212" s="10"/>
      <c r="B212" s="90"/>
      <c r="C212" s="90"/>
      <c r="D212" s="89"/>
      <c r="E212" s="80"/>
      <c r="F212" s="84">
        <v>611</v>
      </c>
      <c r="G212" s="84"/>
      <c r="H212" s="97"/>
      <c r="I212" s="97"/>
      <c r="J212" s="97">
        <v>50</v>
      </c>
      <c r="K212" s="97"/>
      <c r="L212" s="96">
        <f t="shared" si="25"/>
        <v>0</v>
      </c>
    </row>
    <row r="213" spans="1:12" ht="15">
      <c r="A213" s="8" t="s">
        <v>16</v>
      </c>
      <c r="B213" s="90" t="s">
        <v>43</v>
      </c>
      <c r="C213" s="90" t="s">
        <v>47</v>
      </c>
      <c r="D213" s="89" t="s">
        <v>52</v>
      </c>
      <c r="E213" s="84" t="s">
        <v>297</v>
      </c>
      <c r="F213" s="82"/>
      <c r="G213" s="82"/>
      <c r="H213" s="97">
        <f aca="true" t="shared" si="34" ref="H213:K216">H214</f>
        <v>0</v>
      </c>
      <c r="I213" s="97">
        <f t="shared" si="34"/>
        <v>0</v>
      </c>
      <c r="J213" s="97">
        <f>J214+J219</f>
        <v>1161.45938</v>
      </c>
      <c r="K213" s="97">
        <f>K214+K219</f>
        <v>1161.45938</v>
      </c>
      <c r="L213" s="96">
        <f t="shared" si="25"/>
        <v>100</v>
      </c>
    </row>
    <row r="214" spans="1:13" ht="60">
      <c r="A214" s="42" t="s">
        <v>229</v>
      </c>
      <c r="B214" s="90" t="s">
        <v>43</v>
      </c>
      <c r="C214" s="90" t="s">
        <v>47</v>
      </c>
      <c r="D214" s="89" t="s">
        <v>52</v>
      </c>
      <c r="E214" s="84" t="s">
        <v>455</v>
      </c>
      <c r="F214" s="84"/>
      <c r="G214" s="84"/>
      <c r="H214" s="97"/>
      <c r="I214" s="97"/>
      <c r="J214" s="97">
        <f t="shared" si="34"/>
        <v>1100</v>
      </c>
      <c r="K214" s="97">
        <f t="shared" si="34"/>
        <v>1100</v>
      </c>
      <c r="L214" s="96">
        <f t="shared" si="25"/>
        <v>100</v>
      </c>
      <c r="M214" s="41"/>
    </row>
    <row r="215" spans="1:13" ht="30">
      <c r="A215" s="8" t="s">
        <v>50</v>
      </c>
      <c r="B215" s="90" t="s">
        <v>43</v>
      </c>
      <c r="C215" s="90" t="s">
        <v>47</v>
      </c>
      <c r="D215" s="89" t="s">
        <v>52</v>
      </c>
      <c r="E215" s="84" t="s">
        <v>455</v>
      </c>
      <c r="F215" s="84">
        <v>600</v>
      </c>
      <c r="G215" s="82"/>
      <c r="H215" s="97">
        <f>H216</f>
        <v>32867.3</v>
      </c>
      <c r="I215" s="97">
        <f>I216</f>
        <v>24825.95562</v>
      </c>
      <c r="J215" s="97">
        <f t="shared" si="34"/>
        <v>1100</v>
      </c>
      <c r="K215" s="97">
        <f t="shared" si="34"/>
        <v>1100</v>
      </c>
      <c r="L215" s="96">
        <f t="shared" si="25"/>
        <v>100</v>
      </c>
      <c r="M215" s="41"/>
    </row>
    <row r="216" spans="1:13" ht="15">
      <c r="A216" s="8" t="s">
        <v>51</v>
      </c>
      <c r="B216" s="90" t="s">
        <v>43</v>
      </c>
      <c r="C216" s="90" t="s">
        <v>47</v>
      </c>
      <c r="D216" s="89" t="s">
        <v>52</v>
      </c>
      <c r="E216" s="84" t="s">
        <v>455</v>
      </c>
      <c r="F216" s="84">
        <v>610</v>
      </c>
      <c r="G216" s="82"/>
      <c r="H216" s="97">
        <f>H217</f>
        <v>32867.3</v>
      </c>
      <c r="I216" s="97">
        <f>I217</f>
        <v>24825.95562</v>
      </c>
      <c r="J216" s="97">
        <f t="shared" si="34"/>
        <v>1100</v>
      </c>
      <c r="K216" s="97">
        <f t="shared" si="34"/>
        <v>1100</v>
      </c>
      <c r="L216" s="96">
        <f t="shared" si="25"/>
        <v>100</v>
      </c>
      <c r="M216" s="41"/>
    </row>
    <row r="217" spans="1:13" ht="15">
      <c r="A217" s="10" t="s">
        <v>9</v>
      </c>
      <c r="B217" s="90" t="s">
        <v>43</v>
      </c>
      <c r="C217" s="90" t="s">
        <v>47</v>
      </c>
      <c r="D217" s="89" t="s">
        <v>52</v>
      </c>
      <c r="E217" s="84" t="s">
        <v>455</v>
      </c>
      <c r="F217" s="84">
        <v>610</v>
      </c>
      <c r="G217" s="84">
        <v>2</v>
      </c>
      <c r="H217" s="97">
        <v>32867.3</v>
      </c>
      <c r="I217" s="97">
        <v>24825.95562</v>
      </c>
      <c r="J217" s="97">
        <f>J218</f>
        <v>1100</v>
      </c>
      <c r="K217" s="97">
        <v>1100</v>
      </c>
      <c r="L217" s="96">
        <f t="shared" si="25"/>
        <v>100</v>
      </c>
      <c r="M217" s="37"/>
    </row>
    <row r="218" spans="1:13" ht="15" hidden="1">
      <c r="A218" s="10"/>
      <c r="B218" s="90"/>
      <c r="C218" s="90"/>
      <c r="D218" s="90"/>
      <c r="E218" s="84"/>
      <c r="F218" s="84">
        <v>612</v>
      </c>
      <c r="G218" s="84"/>
      <c r="H218" s="97"/>
      <c r="I218" s="97"/>
      <c r="J218" s="97">
        <v>1100</v>
      </c>
      <c r="K218" s="97"/>
      <c r="L218" s="96"/>
      <c r="M218" s="37"/>
    </row>
    <row r="219" spans="1:13" ht="60">
      <c r="A219" s="159" t="s">
        <v>488</v>
      </c>
      <c r="B219" s="90" t="s">
        <v>43</v>
      </c>
      <c r="C219" s="90" t="s">
        <v>47</v>
      </c>
      <c r="D219" s="89" t="s">
        <v>52</v>
      </c>
      <c r="E219" s="84" t="s">
        <v>489</v>
      </c>
      <c r="F219" s="84"/>
      <c r="G219" s="84"/>
      <c r="H219" s="97"/>
      <c r="I219" s="97"/>
      <c r="J219" s="97">
        <f aca="true" t="shared" si="35" ref="J219:K221">J220</f>
        <v>61.45938</v>
      </c>
      <c r="K219" s="97">
        <f t="shared" si="35"/>
        <v>61.45938</v>
      </c>
      <c r="L219" s="96"/>
      <c r="M219" s="37"/>
    </row>
    <row r="220" spans="1:13" ht="30">
      <c r="A220" s="8" t="s">
        <v>50</v>
      </c>
      <c r="B220" s="90" t="s">
        <v>43</v>
      </c>
      <c r="C220" s="90" t="s">
        <v>47</v>
      </c>
      <c r="D220" s="89" t="s">
        <v>52</v>
      </c>
      <c r="E220" s="84" t="s">
        <v>489</v>
      </c>
      <c r="F220" s="84">
        <v>600</v>
      </c>
      <c r="G220" s="82"/>
      <c r="H220" s="97">
        <f>H221</f>
        <v>32867.3</v>
      </c>
      <c r="I220" s="97">
        <f>I221</f>
        <v>24825.95562</v>
      </c>
      <c r="J220" s="97">
        <f t="shared" si="35"/>
        <v>61.45938</v>
      </c>
      <c r="K220" s="97">
        <f t="shared" si="35"/>
        <v>61.45938</v>
      </c>
      <c r="L220" s="96">
        <f>K220/J220*100</f>
        <v>100</v>
      </c>
      <c r="M220" s="41"/>
    </row>
    <row r="221" spans="1:13" ht="15">
      <c r="A221" s="8" t="s">
        <v>51</v>
      </c>
      <c r="B221" s="90" t="s">
        <v>43</v>
      </c>
      <c r="C221" s="90" t="s">
        <v>47</v>
      </c>
      <c r="D221" s="89" t="s">
        <v>52</v>
      </c>
      <c r="E221" s="84" t="s">
        <v>489</v>
      </c>
      <c r="F221" s="84">
        <v>610</v>
      </c>
      <c r="G221" s="82"/>
      <c r="H221" s="97">
        <f>H222</f>
        <v>32867.3</v>
      </c>
      <c r="I221" s="97">
        <f>I222</f>
        <v>24825.95562</v>
      </c>
      <c r="J221" s="97">
        <f t="shared" si="35"/>
        <v>61.45938</v>
      </c>
      <c r="K221" s="97">
        <f t="shared" si="35"/>
        <v>61.45938</v>
      </c>
      <c r="L221" s="96">
        <f>K221/J221*100</f>
        <v>100</v>
      </c>
      <c r="M221" s="41"/>
    </row>
    <row r="222" spans="1:13" ht="15">
      <c r="A222" s="10" t="s">
        <v>9</v>
      </c>
      <c r="B222" s="90" t="s">
        <v>43</v>
      </c>
      <c r="C222" s="90" t="s">
        <v>47</v>
      </c>
      <c r="D222" s="89" t="s">
        <v>52</v>
      </c>
      <c r="E222" s="84" t="s">
        <v>489</v>
      </c>
      <c r="F222" s="84">
        <v>610</v>
      </c>
      <c r="G222" s="84">
        <v>2</v>
      </c>
      <c r="H222" s="97">
        <v>32867.3</v>
      </c>
      <c r="I222" s="97">
        <v>24825.95562</v>
      </c>
      <c r="J222" s="97">
        <v>61.45938</v>
      </c>
      <c r="K222" s="97">
        <v>61.45938</v>
      </c>
      <c r="L222" s="96">
        <f>K222/J222*100</f>
        <v>100</v>
      </c>
      <c r="M222" s="37"/>
    </row>
    <row r="223" spans="1:13" s="106" customFormat="1" ht="14.25">
      <c r="A223" s="7" t="s">
        <v>62</v>
      </c>
      <c r="B223" s="155" t="s">
        <v>43</v>
      </c>
      <c r="C223" s="155" t="s">
        <v>47</v>
      </c>
      <c r="D223" s="155" t="s">
        <v>63</v>
      </c>
      <c r="E223" s="83"/>
      <c r="F223" s="83"/>
      <c r="G223" s="83"/>
      <c r="H223" s="157" t="e">
        <f>#REF!+#REF!+H238</f>
        <v>#REF!</v>
      </c>
      <c r="I223" s="157" t="e">
        <f>#REF!+#REF!+I238</f>
        <v>#REF!</v>
      </c>
      <c r="J223" s="157">
        <f>J224+J238</f>
        <v>1003.717</v>
      </c>
      <c r="K223" s="203">
        <f>K224+K238</f>
        <v>1003.034</v>
      </c>
      <c r="L223" s="143">
        <f>K223/J223*100</f>
        <v>99.93195293095563</v>
      </c>
      <c r="M223" s="105"/>
    </row>
    <row r="224" spans="1:12" ht="30">
      <c r="A224" s="72" t="s">
        <v>323</v>
      </c>
      <c r="B224" s="90" t="s">
        <v>43</v>
      </c>
      <c r="C224" s="90" t="s">
        <v>47</v>
      </c>
      <c r="D224" s="89" t="s">
        <v>63</v>
      </c>
      <c r="E224" s="82" t="s">
        <v>388</v>
      </c>
      <c r="F224" s="82"/>
      <c r="G224" s="82"/>
      <c r="H224" s="97" t="e">
        <f>H301+#REF!</f>
        <v>#REF!</v>
      </c>
      <c r="I224" s="97" t="e">
        <f>I301+#REF!</f>
        <v>#REF!</v>
      </c>
      <c r="J224" s="97">
        <f>J225</f>
        <v>1003.717</v>
      </c>
      <c r="K224" s="97">
        <f>K225</f>
        <v>1003.034</v>
      </c>
      <c r="L224" s="96">
        <f>K224/J224*100</f>
        <v>99.93195293095563</v>
      </c>
    </row>
    <row r="225" spans="1:12" ht="30">
      <c r="A225" s="77" t="s">
        <v>314</v>
      </c>
      <c r="B225" s="90" t="s">
        <v>43</v>
      </c>
      <c r="C225" s="90" t="s">
        <v>47</v>
      </c>
      <c r="D225" s="89" t="s">
        <v>63</v>
      </c>
      <c r="E225" s="80" t="s">
        <v>389</v>
      </c>
      <c r="F225" s="82"/>
      <c r="G225" s="82"/>
      <c r="H225" s="97"/>
      <c r="I225" s="97"/>
      <c r="J225" s="97">
        <f>J226+J230+J234</f>
        <v>1003.717</v>
      </c>
      <c r="K225" s="97">
        <f>K226+K230+K234</f>
        <v>1003.034</v>
      </c>
      <c r="L225" s="96">
        <f aca="true" t="shared" si="36" ref="L225:L243">K225/J225*100</f>
        <v>99.93195293095563</v>
      </c>
    </row>
    <row r="226" spans="1:12" ht="75">
      <c r="A226" s="75" t="s">
        <v>448</v>
      </c>
      <c r="B226" s="90" t="s">
        <v>43</v>
      </c>
      <c r="C226" s="90" t="s">
        <v>47</v>
      </c>
      <c r="D226" s="89" t="s">
        <v>63</v>
      </c>
      <c r="E226" s="80" t="s">
        <v>447</v>
      </c>
      <c r="F226" s="82"/>
      <c r="G226" s="82"/>
      <c r="H226" s="97"/>
      <c r="I226" s="97"/>
      <c r="J226" s="97">
        <f>J227</f>
        <v>972</v>
      </c>
      <c r="K226" s="97">
        <f>K227</f>
        <v>971.6</v>
      </c>
      <c r="L226" s="96">
        <f t="shared" si="36"/>
        <v>99.95884773662551</v>
      </c>
    </row>
    <row r="227" spans="1:12" ht="15">
      <c r="A227" s="8" t="s">
        <v>51</v>
      </c>
      <c r="B227" s="90" t="s">
        <v>43</v>
      </c>
      <c r="C227" s="90" t="s">
        <v>47</v>
      </c>
      <c r="D227" s="89" t="s">
        <v>63</v>
      </c>
      <c r="E227" s="80" t="s">
        <v>447</v>
      </c>
      <c r="F227" s="84">
        <v>610</v>
      </c>
      <c r="G227" s="82"/>
      <c r="H227" s="97">
        <f>H228</f>
        <v>14279.9</v>
      </c>
      <c r="I227" s="97">
        <f>I228</f>
        <v>15511.59955</v>
      </c>
      <c r="J227" s="97">
        <f>J228</f>
        <v>972</v>
      </c>
      <c r="K227" s="97">
        <f>K228</f>
        <v>971.6</v>
      </c>
      <c r="L227" s="96">
        <f t="shared" si="36"/>
        <v>99.95884773662551</v>
      </c>
    </row>
    <row r="228" spans="1:12" ht="15">
      <c r="A228" s="10" t="s">
        <v>8</v>
      </c>
      <c r="B228" s="90" t="s">
        <v>43</v>
      </c>
      <c r="C228" s="90" t="s">
        <v>47</v>
      </c>
      <c r="D228" s="89" t="s">
        <v>63</v>
      </c>
      <c r="E228" s="80" t="s">
        <v>447</v>
      </c>
      <c r="F228" s="84">
        <v>610</v>
      </c>
      <c r="G228" s="84">
        <v>1</v>
      </c>
      <c r="H228" s="97">
        <v>14279.9</v>
      </c>
      <c r="I228" s="97">
        <v>15511.59955</v>
      </c>
      <c r="J228" s="97">
        <v>972</v>
      </c>
      <c r="K228" s="97">
        <v>971.6</v>
      </c>
      <c r="L228" s="96">
        <f t="shared" si="36"/>
        <v>99.95884773662551</v>
      </c>
    </row>
    <row r="229" spans="1:12" ht="15" hidden="1">
      <c r="A229" s="10"/>
      <c r="B229" s="90"/>
      <c r="C229" s="90"/>
      <c r="D229" s="89"/>
      <c r="E229" s="80"/>
      <c r="F229" s="84">
        <v>611</v>
      </c>
      <c r="G229" s="84"/>
      <c r="H229" s="97"/>
      <c r="I229" s="97"/>
      <c r="J229" s="97">
        <v>1000</v>
      </c>
      <c r="K229" s="97"/>
      <c r="L229" s="96">
        <f t="shared" si="36"/>
        <v>0</v>
      </c>
    </row>
    <row r="230" spans="1:12" ht="75">
      <c r="A230" s="75" t="s">
        <v>449</v>
      </c>
      <c r="B230" s="90" t="s">
        <v>43</v>
      </c>
      <c r="C230" s="90" t="s">
        <v>47</v>
      </c>
      <c r="D230" s="89" t="s">
        <v>63</v>
      </c>
      <c r="E230" s="80" t="s">
        <v>446</v>
      </c>
      <c r="F230" s="82"/>
      <c r="G230" s="82"/>
      <c r="H230" s="97"/>
      <c r="I230" s="97"/>
      <c r="J230" s="97">
        <f>J231</f>
        <v>16</v>
      </c>
      <c r="K230" s="97">
        <f>K231</f>
        <v>15.717</v>
      </c>
      <c r="L230" s="96">
        <f t="shared" si="36"/>
        <v>98.23125</v>
      </c>
    </row>
    <row r="231" spans="1:12" ht="15">
      <c r="A231" s="8" t="s">
        <v>51</v>
      </c>
      <c r="B231" s="90" t="s">
        <v>43</v>
      </c>
      <c r="C231" s="90" t="s">
        <v>47</v>
      </c>
      <c r="D231" s="89" t="s">
        <v>63</v>
      </c>
      <c r="E231" s="80" t="s">
        <v>446</v>
      </c>
      <c r="F231" s="84">
        <v>610</v>
      </c>
      <c r="G231" s="82"/>
      <c r="H231" s="97">
        <f>H232</f>
        <v>14279.9</v>
      </c>
      <c r="I231" s="97">
        <f>I232</f>
        <v>15511.59955</v>
      </c>
      <c r="J231" s="97">
        <f>J232</f>
        <v>16</v>
      </c>
      <c r="K231" s="97">
        <f>K232</f>
        <v>15.717</v>
      </c>
      <c r="L231" s="96">
        <f t="shared" si="36"/>
        <v>98.23125</v>
      </c>
    </row>
    <row r="232" spans="1:12" ht="15">
      <c r="A232" s="10" t="s">
        <v>8</v>
      </c>
      <c r="B232" s="90" t="s">
        <v>43</v>
      </c>
      <c r="C232" s="90" t="s">
        <v>47</v>
      </c>
      <c r="D232" s="89" t="s">
        <v>63</v>
      </c>
      <c r="E232" s="80" t="s">
        <v>446</v>
      </c>
      <c r="F232" s="84">
        <v>610</v>
      </c>
      <c r="G232" s="84">
        <v>1</v>
      </c>
      <c r="H232" s="97">
        <v>14279.9</v>
      </c>
      <c r="I232" s="97">
        <v>15511.59955</v>
      </c>
      <c r="J232" s="97">
        <v>16</v>
      </c>
      <c r="K232" s="97">
        <v>15.717</v>
      </c>
      <c r="L232" s="96">
        <f t="shared" si="36"/>
        <v>98.23125</v>
      </c>
    </row>
    <row r="233" spans="1:12" ht="15" hidden="1">
      <c r="A233" s="10"/>
      <c r="B233" s="90"/>
      <c r="C233" s="90"/>
      <c r="D233" s="89"/>
      <c r="E233" s="80"/>
      <c r="F233" s="84">
        <v>611</v>
      </c>
      <c r="G233" s="84"/>
      <c r="H233" s="97"/>
      <c r="I233" s="97"/>
      <c r="J233" s="97">
        <v>44.5</v>
      </c>
      <c r="K233" s="97"/>
      <c r="L233" s="96">
        <f t="shared" si="36"/>
        <v>0</v>
      </c>
    </row>
    <row r="234" spans="1:12" ht="75">
      <c r="A234" s="61" t="s">
        <v>398</v>
      </c>
      <c r="B234" s="90" t="s">
        <v>43</v>
      </c>
      <c r="C234" s="90" t="s">
        <v>47</v>
      </c>
      <c r="D234" s="89" t="s">
        <v>63</v>
      </c>
      <c r="E234" s="80" t="s">
        <v>450</v>
      </c>
      <c r="F234" s="82"/>
      <c r="G234" s="82"/>
      <c r="H234" s="97"/>
      <c r="I234" s="97"/>
      <c r="J234" s="97">
        <f>J235</f>
        <v>15.717</v>
      </c>
      <c r="K234" s="97">
        <f>K235</f>
        <v>15.717</v>
      </c>
      <c r="L234" s="96">
        <f t="shared" si="36"/>
        <v>100</v>
      </c>
    </row>
    <row r="235" spans="1:12" ht="15">
      <c r="A235" s="8" t="s">
        <v>51</v>
      </c>
      <c r="B235" s="90" t="s">
        <v>43</v>
      </c>
      <c r="C235" s="90" t="s">
        <v>47</v>
      </c>
      <c r="D235" s="89" t="s">
        <v>63</v>
      </c>
      <c r="E235" s="80" t="s">
        <v>450</v>
      </c>
      <c r="F235" s="84">
        <v>610</v>
      </c>
      <c r="G235" s="82"/>
      <c r="H235" s="97">
        <f>H236</f>
        <v>14279.9</v>
      </c>
      <c r="I235" s="97">
        <f>I236</f>
        <v>15511.59955</v>
      </c>
      <c r="J235" s="97">
        <f>J236</f>
        <v>15.717</v>
      </c>
      <c r="K235" s="97">
        <f>K236</f>
        <v>15.717</v>
      </c>
      <c r="L235" s="96">
        <f t="shared" si="36"/>
        <v>100</v>
      </c>
    </row>
    <row r="236" spans="1:12" ht="15">
      <c r="A236" s="10" t="s">
        <v>9</v>
      </c>
      <c r="B236" s="90" t="s">
        <v>43</v>
      </c>
      <c r="C236" s="90" t="s">
        <v>47</v>
      </c>
      <c r="D236" s="89" t="s">
        <v>63</v>
      </c>
      <c r="E236" s="80" t="s">
        <v>450</v>
      </c>
      <c r="F236" s="84">
        <v>610</v>
      </c>
      <c r="G236" s="84">
        <v>2</v>
      </c>
      <c r="H236" s="97">
        <v>14279.9</v>
      </c>
      <c r="I236" s="97">
        <v>15511.59955</v>
      </c>
      <c r="J236" s="97">
        <v>15.717</v>
      </c>
      <c r="K236" s="97">
        <v>15.717</v>
      </c>
      <c r="L236" s="96">
        <f t="shared" si="36"/>
        <v>100</v>
      </c>
    </row>
    <row r="237" spans="1:12" ht="15" hidden="1">
      <c r="A237" s="10"/>
      <c r="B237" s="90"/>
      <c r="C237" s="90"/>
      <c r="D237" s="89"/>
      <c r="E237" s="80"/>
      <c r="F237" s="84">
        <v>611</v>
      </c>
      <c r="G237" s="84"/>
      <c r="H237" s="97"/>
      <c r="I237" s="97"/>
      <c r="J237" s="97">
        <v>44.5</v>
      </c>
      <c r="K237" s="97"/>
      <c r="L237" s="96">
        <f t="shared" si="36"/>
        <v>0</v>
      </c>
    </row>
    <row r="238" spans="1:12" ht="30" hidden="1">
      <c r="A238" s="11" t="s">
        <v>304</v>
      </c>
      <c r="B238" s="90" t="s">
        <v>43</v>
      </c>
      <c r="C238" s="90" t="s">
        <v>47</v>
      </c>
      <c r="D238" s="90" t="s">
        <v>63</v>
      </c>
      <c r="E238" s="84" t="s">
        <v>365</v>
      </c>
      <c r="F238" s="82"/>
      <c r="G238" s="82"/>
      <c r="H238" s="97">
        <f aca="true" t="shared" si="37" ref="H238:K242">H239</f>
        <v>12</v>
      </c>
      <c r="I238" s="97">
        <f t="shared" si="37"/>
        <v>0</v>
      </c>
      <c r="J238" s="97">
        <f t="shared" si="37"/>
        <v>0</v>
      </c>
      <c r="K238" s="97">
        <f t="shared" si="37"/>
        <v>0</v>
      </c>
      <c r="L238" s="96" t="e">
        <f t="shared" si="36"/>
        <v>#DIV/0!</v>
      </c>
    </row>
    <row r="239" spans="1:12" ht="30" hidden="1">
      <c r="A239" s="11" t="s">
        <v>319</v>
      </c>
      <c r="B239" s="90" t="s">
        <v>43</v>
      </c>
      <c r="C239" s="90" t="s">
        <v>47</v>
      </c>
      <c r="D239" s="90" t="s">
        <v>63</v>
      </c>
      <c r="E239" s="84" t="s">
        <v>384</v>
      </c>
      <c r="F239" s="82"/>
      <c r="G239" s="82"/>
      <c r="H239" s="97">
        <f t="shared" si="37"/>
        <v>12</v>
      </c>
      <c r="I239" s="97">
        <f t="shared" si="37"/>
        <v>0</v>
      </c>
      <c r="J239" s="97">
        <f t="shared" si="37"/>
        <v>0</v>
      </c>
      <c r="K239" s="97">
        <f t="shared" si="37"/>
        <v>0</v>
      </c>
      <c r="L239" s="96" t="e">
        <f t="shared" si="36"/>
        <v>#DIV/0!</v>
      </c>
    </row>
    <row r="240" spans="1:12" ht="75" hidden="1">
      <c r="A240" s="11" t="s">
        <v>385</v>
      </c>
      <c r="B240" s="90" t="s">
        <v>43</v>
      </c>
      <c r="C240" s="90" t="s">
        <v>47</v>
      </c>
      <c r="D240" s="90" t="s">
        <v>63</v>
      </c>
      <c r="E240" s="79" t="s">
        <v>386</v>
      </c>
      <c r="F240" s="82"/>
      <c r="G240" s="82"/>
      <c r="H240" s="97">
        <f t="shared" si="37"/>
        <v>12</v>
      </c>
      <c r="I240" s="97">
        <f t="shared" si="37"/>
        <v>0</v>
      </c>
      <c r="J240" s="97">
        <f t="shared" si="37"/>
        <v>0</v>
      </c>
      <c r="K240" s="97">
        <f t="shared" si="37"/>
        <v>0</v>
      </c>
      <c r="L240" s="96" t="e">
        <f t="shared" si="36"/>
        <v>#DIV/0!</v>
      </c>
    </row>
    <row r="241" spans="1:12" ht="30" hidden="1">
      <c r="A241" s="74" t="s">
        <v>413</v>
      </c>
      <c r="B241" s="90" t="s">
        <v>43</v>
      </c>
      <c r="C241" s="90" t="s">
        <v>47</v>
      </c>
      <c r="D241" s="90" t="s">
        <v>63</v>
      </c>
      <c r="E241" s="79" t="s">
        <v>386</v>
      </c>
      <c r="F241" s="84">
        <v>200</v>
      </c>
      <c r="G241" s="82"/>
      <c r="H241" s="97">
        <f t="shared" si="37"/>
        <v>12</v>
      </c>
      <c r="I241" s="97">
        <f t="shared" si="37"/>
        <v>0</v>
      </c>
      <c r="J241" s="97">
        <f t="shared" si="37"/>
        <v>0</v>
      </c>
      <c r="K241" s="97">
        <f t="shared" si="37"/>
        <v>0</v>
      </c>
      <c r="L241" s="96" t="e">
        <f t="shared" si="36"/>
        <v>#DIV/0!</v>
      </c>
    </row>
    <row r="242" spans="1:12" ht="30" hidden="1">
      <c r="A242" s="8" t="s">
        <v>22</v>
      </c>
      <c r="B242" s="90" t="s">
        <v>43</v>
      </c>
      <c r="C242" s="90" t="s">
        <v>47</v>
      </c>
      <c r="D242" s="90" t="s">
        <v>63</v>
      </c>
      <c r="E242" s="79" t="s">
        <v>386</v>
      </c>
      <c r="F242" s="84">
        <v>240</v>
      </c>
      <c r="G242" s="82"/>
      <c r="H242" s="97">
        <f t="shared" si="37"/>
        <v>12</v>
      </c>
      <c r="I242" s="97">
        <f t="shared" si="37"/>
        <v>0</v>
      </c>
      <c r="J242" s="97">
        <f t="shared" si="37"/>
        <v>0</v>
      </c>
      <c r="K242" s="97">
        <f t="shared" si="37"/>
        <v>0</v>
      </c>
      <c r="L242" s="96" t="e">
        <f t="shared" si="36"/>
        <v>#DIV/0!</v>
      </c>
    </row>
    <row r="243" spans="1:12" ht="15" hidden="1">
      <c r="A243" s="10" t="s">
        <v>8</v>
      </c>
      <c r="B243" s="90" t="s">
        <v>43</v>
      </c>
      <c r="C243" s="90" t="s">
        <v>47</v>
      </c>
      <c r="D243" s="90" t="s">
        <v>63</v>
      </c>
      <c r="E243" s="79" t="s">
        <v>386</v>
      </c>
      <c r="F243" s="84">
        <v>240</v>
      </c>
      <c r="G243" s="84">
        <v>1</v>
      </c>
      <c r="H243" s="97">
        <v>12</v>
      </c>
      <c r="I243" s="97"/>
      <c r="J243" s="97"/>
      <c r="K243" s="97">
        <f>K244</f>
        <v>0</v>
      </c>
      <c r="L243" s="96" t="e">
        <f t="shared" si="36"/>
        <v>#DIV/0!</v>
      </c>
    </row>
    <row r="244" spans="1:12" ht="15" hidden="1">
      <c r="A244" s="10"/>
      <c r="B244" s="90"/>
      <c r="C244" s="90"/>
      <c r="D244" s="90"/>
      <c r="E244" s="79"/>
      <c r="F244" s="84">
        <v>244</v>
      </c>
      <c r="G244" s="84"/>
      <c r="H244" s="97"/>
      <c r="I244" s="97"/>
      <c r="J244" s="97">
        <v>14</v>
      </c>
      <c r="K244" s="97"/>
      <c r="L244" s="96"/>
    </row>
    <row r="245" spans="1:12" ht="15">
      <c r="A245" s="7" t="s">
        <v>64</v>
      </c>
      <c r="B245" s="155" t="s">
        <v>43</v>
      </c>
      <c r="C245" s="155" t="s">
        <v>47</v>
      </c>
      <c r="D245" s="155" t="s">
        <v>65</v>
      </c>
      <c r="E245" s="83"/>
      <c r="F245" s="83"/>
      <c r="G245" s="83"/>
      <c r="H245" s="157">
        <f>H246</f>
        <v>7057.7</v>
      </c>
      <c r="I245" s="157">
        <f>I246</f>
        <v>6945.91881</v>
      </c>
      <c r="J245" s="157">
        <f>J246</f>
        <v>8472</v>
      </c>
      <c r="K245" s="203">
        <f>K246</f>
        <v>8466.530320000002</v>
      </c>
      <c r="L245" s="143">
        <f>K245/J245*100</f>
        <v>99.93543814919738</v>
      </c>
    </row>
    <row r="246" spans="1:12" ht="15">
      <c r="A246" s="8" t="s">
        <v>16</v>
      </c>
      <c r="B246" s="90" t="s">
        <v>43</v>
      </c>
      <c r="C246" s="90" t="s">
        <v>47</v>
      </c>
      <c r="D246" s="90" t="s">
        <v>65</v>
      </c>
      <c r="E246" s="84" t="s">
        <v>297</v>
      </c>
      <c r="F246" s="82"/>
      <c r="G246" s="82"/>
      <c r="H246" s="97">
        <f>H247+H262+H278</f>
        <v>7057.7</v>
      </c>
      <c r="I246" s="97">
        <f>I247+I262+I278</f>
        <v>6945.91881</v>
      </c>
      <c r="J246" s="97">
        <f>J247+J262+J278</f>
        <v>8472</v>
      </c>
      <c r="K246" s="97">
        <f>K247+K262+K278</f>
        <v>8466.530320000002</v>
      </c>
      <c r="L246" s="96">
        <f>K246/J246*100</f>
        <v>99.93543814919738</v>
      </c>
    </row>
    <row r="247" spans="1:12" ht="30">
      <c r="A247" s="8" t="s">
        <v>66</v>
      </c>
      <c r="B247" s="90" t="s">
        <v>43</v>
      </c>
      <c r="C247" s="90" t="s">
        <v>47</v>
      </c>
      <c r="D247" s="90" t="s">
        <v>65</v>
      </c>
      <c r="E247" s="84" t="s">
        <v>295</v>
      </c>
      <c r="F247" s="82"/>
      <c r="G247" s="82"/>
      <c r="H247" s="97">
        <f>H248+H253+H257</f>
        <v>3164.7</v>
      </c>
      <c r="I247" s="97">
        <f>I248+I253+I257</f>
        <v>3100.77046</v>
      </c>
      <c r="J247" s="97">
        <f>J248+J253+J257</f>
        <v>3929</v>
      </c>
      <c r="K247" s="97">
        <f>K248+K253+K257</f>
        <v>3927.0819100000003</v>
      </c>
      <c r="L247" s="96">
        <f aca="true" t="shared" si="38" ref="L247:L286">K247/J247*100</f>
        <v>99.95118121659456</v>
      </c>
    </row>
    <row r="248" spans="1:12" ht="60">
      <c r="A248" s="8" t="s">
        <v>19</v>
      </c>
      <c r="B248" s="90" t="s">
        <v>43</v>
      </c>
      <c r="C248" s="90" t="s">
        <v>47</v>
      </c>
      <c r="D248" s="90" t="s">
        <v>65</v>
      </c>
      <c r="E248" s="84" t="s">
        <v>295</v>
      </c>
      <c r="F248" s="84">
        <v>100</v>
      </c>
      <c r="G248" s="82"/>
      <c r="H248" s="97">
        <f aca="true" t="shared" si="39" ref="H248:K249">H249</f>
        <v>2804.6</v>
      </c>
      <c r="I248" s="97">
        <f t="shared" si="39"/>
        <v>2794.53854</v>
      </c>
      <c r="J248" s="97">
        <f t="shared" si="39"/>
        <v>3682</v>
      </c>
      <c r="K248" s="97">
        <f t="shared" si="39"/>
        <v>3681.10739</v>
      </c>
      <c r="L248" s="96">
        <f t="shared" si="38"/>
        <v>99.97575746876699</v>
      </c>
    </row>
    <row r="249" spans="1:12" ht="30">
      <c r="A249" s="8" t="s">
        <v>20</v>
      </c>
      <c r="B249" s="90" t="s">
        <v>43</v>
      </c>
      <c r="C249" s="90" t="s">
        <v>47</v>
      </c>
      <c r="D249" s="90" t="s">
        <v>65</v>
      </c>
      <c r="E249" s="84" t="s">
        <v>295</v>
      </c>
      <c r="F249" s="84">
        <v>120</v>
      </c>
      <c r="G249" s="82"/>
      <c r="H249" s="97">
        <f t="shared" si="39"/>
        <v>2804.6</v>
      </c>
      <c r="I249" s="97">
        <f t="shared" si="39"/>
        <v>2794.53854</v>
      </c>
      <c r="J249" s="97">
        <f t="shared" si="39"/>
        <v>3682</v>
      </c>
      <c r="K249" s="97">
        <f t="shared" si="39"/>
        <v>3681.10739</v>
      </c>
      <c r="L249" s="96">
        <f t="shared" si="38"/>
        <v>99.97575746876699</v>
      </c>
    </row>
    <row r="250" spans="1:12" ht="15">
      <c r="A250" s="10" t="s">
        <v>8</v>
      </c>
      <c r="B250" s="90" t="s">
        <v>43</v>
      </c>
      <c r="C250" s="90" t="s">
        <v>47</v>
      </c>
      <c r="D250" s="90" t="s">
        <v>65</v>
      </c>
      <c r="E250" s="84" t="s">
        <v>295</v>
      </c>
      <c r="F250" s="84">
        <v>120</v>
      </c>
      <c r="G250" s="84">
        <v>1</v>
      </c>
      <c r="H250" s="97">
        <v>2804.6</v>
      </c>
      <c r="I250" s="97">
        <v>2794.53854</v>
      </c>
      <c r="J250" s="97">
        <v>3682</v>
      </c>
      <c r="K250" s="97">
        <v>3681.10739</v>
      </c>
      <c r="L250" s="96">
        <f t="shared" si="38"/>
        <v>99.97575746876699</v>
      </c>
    </row>
    <row r="251" spans="1:12" ht="15" hidden="1">
      <c r="A251" s="10"/>
      <c r="B251" s="90"/>
      <c r="C251" s="90"/>
      <c r="D251" s="90"/>
      <c r="E251" s="84"/>
      <c r="F251" s="84">
        <v>121</v>
      </c>
      <c r="G251" s="84"/>
      <c r="H251" s="97"/>
      <c r="I251" s="97"/>
      <c r="J251" s="97">
        <v>2586</v>
      </c>
      <c r="K251" s="97">
        <v>717.30614</v>
      </c>
      <c r="L251" s="96">
        <f t="shared" si="38"/>
        <v>27.738056457849964</v>
      </c>
    </row>
    <row r="252" spans="1:12" ht="15" hidden="1">
      <c r="A252" s="10"/>
      <c r="B252" s="90"/>
      <c r="C252" s="90"/>
      <c r="D252" s="90"/>
      <c r="E252" s="84"/>
      <c r="F252" s="84">
        <v>129</v>
      </c>
      <c r="G252" s="84"/>
      <c r="H252" s="97"/>
      <c r="I252" s="97"/>
      <c r="J252" s="97">
        <v>781</v>
      </c>
      <c r="K252" s="97">
        <v>13.68703</v>
      </c>
      <c r="L252" s="96">
        <f t="shared" si="38"/>
        <v>1.7525006402048655</v>
      </c>
    </row>
    <row r="253" spans="1:12" ht="30">
      <c r="A253" s="74" t="s">
        <v>413</v>
      </c>
      <c r="B253" s="90" t="s">
        <v>43</v>
      </c>
      <c r="C253" s="90" t="s">
        <v>47</v>
      </c>
      <c r="D253" s="90" t="s">
        <v>65</v>
      </c>
      <c r="E253" s="84" t="s">
        <v>295</v>
      </c>
      <c r="F253" s="84">
        <v>200</v>
      </c>
      <c r="G253" s="82"/>
      <c r="H253" s="97">
        <f aca="true" t="shared" si="40" ref="H253:K254">H254</f>
        <v>359.1</v>
      </c>
      <c r="I253" s="97">
        <f t="shared" si="40"/>
        <v>305.43192</v>
      </c>
      <c r="J253" s="97">
        <f t="shared" si="40"/>
        <v>204</v>
      </c>
      <c r="K253" s="97">
        <f t="shared" si="40"/>
        <v>203.284</v>
      </c>
      <c r="L253" s="96">
        <f t="shared" si="38"/>
        <v>99.64901960784314</v>
      </c>
    </row>
    <row r="254" spans="1:12" ht="30">
      <c r="A254" s="8" t="s">
        <v>22</v>
      </c>
      <c r="B254" s="90" t="s">
        <v>43</v>
      </c>
      <c r="C254" s="90" t="s">
        <v>47</v>
      </c>
      <c r="D254" s="90" t="s">
        <v>65</v>
      </c>
      <c r="E254" s="84" t="s">
        <v>295</v>
      </c>
      <c r="F254" s="84">
        <v>240</v>
      </c>
      <c r="G254" s="82"/>
      <c r="H254" s="97">
        <f t="shared" si="40"/>
        <v>359.1</v>
      </c>
      <c r="I254" s="97">
        <f t="shared" si="40"/>
        <v>305.43192</v>
      </c>
      <c r="J254" s="97">
        <f t="shared" si="40"/>
        <v>204</v>
      </c>
      <c r="K254" s="97">
        <f t="shared" si="40"/>
        <v>203.284</v>
      </c>
      <c r="L254" s="96">
        <f t="shared" si="38"/>
        <v>99.64901960784314</v>
      </c>
    </row>
    <row r="255" spans="1:12" ht="15">
      <c r="A255" s="10" t="s">
        <v>8</v>
      </c>
      <c r="B255" s="90" t="s">
        <v>43</v>
      </c>
      <c r="C255" s="90" t="s">
        <v>47</v>
      </c>
      <c r="D255" s="90" t="s">
        <v>65</v>
      </c>
      <c r="E255" s="84" t="s">
        <v>295</v>
      </c>
      <c r="F255" s="84">
        <v>240</v>
      </c>
      <c r="G255" s="84">
        <v>1</v>
      </c>
      <c r="H255" s="97">
        <v>359.1</v>
      </c>
      <c r="I255" s="97">
        <v>305.43192</v>
      </c>
      <c r="J255" s="97">
        <v>204</v>
      </c>
      <c r="K255" s="97">
        <v>203.284</v>
      </c>
      <c r="L255" s="96">
        <f t="shared" si="38"/>
        <v>99.64901960784314</v>
      </c>
    </row>
    <row r="256" spans="1:12" ht="15" hidden="1">
      <c r="A256" s="10"/>
      <c r="B256" s="90"/>
      <c r="C256" s="90"/>
      <c r="D256" s="90"/>
      <c r="E256" s="84"/>
      <c r="F256" s="84">
        <v>244</v>
      </c>
      <c r="G256" s="84"/>
      <c r="H256" s="97"/>
      <c r="I256" s="97"/>
      <c r="J256" s="97">
        <v>320.2</v>
      </c>
      <c r="K256" s="97">
        <v>46.78191</v>
      </c>
      <c r="L256" s="96">
        <f t="shared" si="38"/>
        <v>14.610215490318554</v>
      </c>
    </row>
    <row r="257" spans="1:12" ht="15">
      <c r="A257" s="8" t="s">
        <v>23</v>
      </c>
      <c r="B257" s="90" t="s">
        <v>43</v>
      </c>
      <c r="C257" s="90" t="s">
        <v>47</v>
      </c>
      <c r="D257" s="90" t="s">
        <v>65</v>
      </c>
      <c r="E257" s="84" t="s">
        <v>295</v>
      </c>
      <c r="F257" s="84">
        <v>800</v>
      </c>
      <c r="G257" s="82"/>
      <c r="H257" s="97">
        <f aca="true" t="shared" si="41" ref="H257:K258">H258</f>
        <v>1</v>
      </c>
      <c r="I257" s="97">
        <f t="shared" si="41"/>
        <v>0.8</v>
      </c>
      <c r="J257" s="97">
        <f t="shared" si="41"/>
        <v>43</v>
      </c>
      <c r="K257" s="97">
        <f t="shared" si="41"/>
        <v>42.69052</v>
      </c>
      <c r="L257" s="96">
        <f t="shared" si="38"/>
        <v>99.28027906976745</v>
      </c>
    </row>
    <row r="258" spans="1:12" ht="15">
      <c r="A258" s="8" t="s">
        <v>24</v>
      </c>
      <c r="B258" s="90" t="s">
        <v>43</v>
      </c>
      <c r="C258" s="90" t="s">
        <v>47</v>
      </c>
      <c r="D258" s="90" t="s">
        <v>65</v>
      </c>
      <c r="E258" s="84" t="s">
        <v>295</v>
      </c>
      <c r="F258" s="84">
        <v>850</v>
      </c>
      <c r="G258" s="82"/>
      <c r="H258" s="97">
        <f t="shared" si="41"/>
        <v>1</v>
      </c>
      <c r="I258" s="97">
        <f t="shared" si="41"/>
        <v>0.8</v>
      </c>
      <c r="J258" s="97">
        <f>J259</f>
        <v>43</v>
      </c>
      <c r="K258" s="97">
        <f t="shared" si="41"/>
        <v>42.69052</v>
      </c>
      <c r="L258" s="96">
        <f t="shared" si="38"/>
        <v>99.28027906976745</v>
      </c>
    </row>
    <row r="259" spans="1:12" ht="15">
      <c r="A259" s="10" t="s">
        <v>8</v>
      </c>
      <c r="B259" s="90" t="s">
        <v>43</v>
      </c>
      <c r="C259" s="90" t="s">
        <v>47</v>
      </c>
      <c r="D259" s="90" t="s">
        <v>65</v>
      </c>
      <c r="E259" s="84" t="s">
        <v>295</v>
      </c>
      <c r="F259" s="84">
        <v>850</v>
      </c>
      <c r="G259" s="84">
        <v>1</v>
      </c>
      <c r="H259" s="97">
        <v>1</v>
      </c>
      <c r="I259" s="97">
        <v>0.8</v>
      </c>
      <c r="J259" s="97">
        <v>43</v>
      </c>
      <c r="K259" s="97">
        <v>42.69052</v>
      </c>
      <c r="L259" s="96">
        <f t="shared" si="38"/>
        <v>99.28027906976745</v>
      </c>
    </row>
    <row r="260" spans="1:12" ht="15" hidden="1">
      <c r="A260" s="10"/>
      <c r="B260" s="90"/>
      <c r="C260" s="90"/>
      <c r="D260" s="90"/>
      <c r="E260" s="84"/>
      <c r="F260" s="84">
        <v>852</v>
      </c>
      <c r="G260" s="84"/>
      <c r="H260" s="97"/>
      <c r="I260" s="97"/>
      <c r="J260" s="97">
        <v>6</v>
      </c>
      <c r="K260" s="97">
        <v>2.95</v>
      </c>
      <c r="L260" s="96">
        <f t="shared" si="38"/>
        <v>49.16666666666667</v>
      </c>
    </row>
    <row r="261" spans="1:12" ht="15" hidden="1">
      <c r="A261" s="10"/>
      <c r="B261" s="90"/>
      <c r="C261" s="90"/>
      <c r="D261" s="90"/>
      <c r="E261" s="84"/>
      <c r="F261" s="84">
        <v>853</v>
      </c>
      <c r="G261" s="84"/>
      <c r="H261" s="97"/>
      <c r="I261" s="97"/>
      <c r="J261" s="97"/>
      <c r="K261" s="97"/>
      <c r="L261" s="96" t="e">
        <f t="shared" si="38"/>
        <v>#DIV/0!</v>
      </c>
    </row>
    <row r="262" spans="1:12" ht="30">
      <c r="A262" s="8" t="s">
        <v>67</v>
      </c>
      <c r="B262" s="90" t="s">
        <v>43</v>
      </c>
      <c r="C262" s="90" t="s">
        <v>47</v>
      </c>
      <c r="D262" s="90" t="s">
        <v>65</v>
      </c>
      <c r="E262" s="84" t="s">
        <v>399</v>
      </c>
      <c r="F262" s="82"/>
      <c r="G262" s="82"/>
      <c r="H262" s="97">
        <f>H263+H269+H275</f>
        <v>3268</v>
      </c>
      <c r="I262" s="97">
        <f>I263+I269+I275</f>
        <v>3244.47658</v>
      </c>
      <c r="J262" s="97">
        <f>J263+J269+J275</f>
        <v>3919</v>
      </c>
      <c r="K262" s="97">
        <f>K263+K269+K275</f>
        <v>3916.74841</v>
      </c>
      <c r="L262" s="96">
        <f t="shared" si="38"/>
        <v>99.94254682316918</v>
      </c>
    </row>
    <row r="263" spans="1:12" ht="60">
      <c r="A263" s="8" t="s">
        <v>19</v>
      </c>
      <c r="B263" s="90" t="s">
        <v>43</v>
      </c>
      <c r="C263" s="90" t="s">
        <v>47</v>
      </c>
      <c r="D263" s="90" t="s">
        <v>65</v>
      </c>
      <c r="E263" s="84" t="s">
        <v>399</v>
      </c>
      <c r="F263" s="84">
        <v>100</v>
      </c>
      <c r="G263" s="82"/>
      <c r="H263" s="97">
        <f aca="true" t="shared" si="42" ref="H263:K264">H264</f>
        <v>3177</v>
      </c>
      <c r="I263" s="97">
        <f t="shared" si="42"/>
        <v>3176.15022</v>
      </c>
      <c r="J263" s="97">
        <f t="shared" si="42"/>
        <v>3736</v>
      </c>
      <c r="K263" s="97">
        <f t="shared" si="42"/>
        <v>3734.49853</v>
      </c>
      <c r="L263" s="96">
        <f t="shared" si="38"/>
        <v>99.9598107601713</v>
      </c>
    </row>
    <row r="264" spans="1:12" ht="15">
      <c r="A264" s="8" t="s">
        <v>554</v>
      </c>
      <c r="B264" s="90" t="s">
        <v>43</v>
      </c>
      <c r="C264" s="90" t="s">
        <v>47</v>
      </c>
      <c r="D264" s="90" t="s">
        <v>65</v>
      </c>
      <c r="E264" s="84" t="s">
        <v>399</v>
      </c>
      <c r="F264" s="84">
        <v>110</v>
      </c>
      <c r="G264" s="82"/>
      <c r="H264" s="97">
        <f t="shared" si="42"/>
        <v>3177</v>
      </c>
      <c r="I264" s="97">
        <f t="shared" si="42"/>
        <v>3176.15022</v>
      </c>
      <c r="J264" s="97">
        <f t="shared" si="42"/>
        <v>3736</v>
      </c>
      <c r="K264" s="97">
        <f t="shared" si="42"/>
        <v>3734.49853</v>
      </c>
      <c r="L264" s="96">
        <f t="shared" si="38"/>
        <v>99.9598107601713</v>
      </c>
    </row>
    <row r="265" spans="1:12" ht="15">
      <c r="A265" s="10" t="s">
        <v>8</v>
      </c>
      <c r="B265" s="90" t="s">
        <v>43</v>
      </c>
      <c r="C265" s="90" t="s">
        <v>47</v>
      </c>
      <c r="D265" s="90" t="s">
        <v>65</v>
      </c>
      <c r="E265" s="84" t="s">
        <v>399</v>
      </c>
      <c r="F265" s="84">
        <v>110</v>
      </c>
      <c r="G265" s="84">
        <v>1</v>
      </c>
      <c r="H265" s="97">
        <v>3177</v>
      </c>
      <c r="I265" s="97">
        <v>3176.15022</v>
      </c>
      <c r="J265" s="97">
        <v>3736</v>
      </c>
      <c r="K265" s="97">
        <v>3734.49853</v>
      </c>
      <c r="L265" s="96">
        <f t="shared" si="38"/>
        <v>99.9598107601713</v>
      </c>
    </row>
    <row r="266" spans="1:12" ht="15" hidden="1">
      <c r="A266" s="10"/>
      <c r="B266" s="90"/>
      <c r="C266" s="90"/>
      <c r="D266" s="90"/>
      <c r="E266" s="84"/>
      <c r="F266" s="84">
        <v>111</v>
      </c>
      <c r="G266" s="84"/>
      <c r="H266" s="97"/>
      <c r="I266" s="97"/>
      <c r="J266" s="97">
        <v>2852.5</v>
      </c>
      <c r="K266" s="97">
        <v>850.25735</v>
      </c>
      <c r="L266" s="96">
        <f t="shared" si="38"/>
        <v>29.807444347063978</v>
      </c>
    </row>
    <row r="267" spans="1:12" ht="15" hidden="1">
      <c r="A267" s="10"/>
      <c r="B267" s="90"/>
      <c r="C267" s="90"/>
      <c r="D267" s="90"/>
      <c r="E267" s="84"/>
      <c r="F267" s="84">
        <v>112</v>
      </c>
      <c r="G267" s="84"/>
      <c r="H267" s="97"/>
      <c r="I267" s="97"/>
      <c r="J267" s="97">
        <v>1</v>
      </c>
      <c r="K267" s="97"/>
      <c r="L267" s="96">
        <f t="shared" si="38"/>
        <v>0</v>
      </c>
    </row>
    <row r="268" spans="1:12" ht="15" hidden="1">
      <c r="A268" s="10"/>
      <c r="B268" s="90"/>
      <c r="C268" s="90"/>
      <c r="D268" s="90"/>
      <c r="E268" s="84"/>
      <c r="F268" s="84">
        <v>119</v>
      </c>
      <c r="G268" s="84"/>
      <c r="H268" s="97"/>
      <c r="I268" s="97"/>
      <c r="J268" s="97">
        <v>861.5</v>
      </c>
      <c r="K268" s="97">
        <v>18.34493</v>
      </c>
      <c r="L268" s="96">
        <f t="shared" si="38"/>
        <v>2.1294172954149744</v>
      </c>
    </row>
    <row r="269" spans="1:12" ht="30">
      <c r="A269" s="74" t="s">
        <v>413</v>
      </c>
      <c r="B269" s="90" t="s">
        <v>43</v>
      </c>
      <c r="C269" s="90" t="s">
        <v>47</v>
      </c>
      <c r="D269" s="90" t="s">
        <v>65</v>
      </c>
      <c r="E269" s="84" t="s">
        <v>399</v>
      </c>
      <c r="F269" s="84">
        <v>200</v>
      </c>
      <c r="G269" s="82"/>
      <c r="H269" s="97">
        <f aca="true" t="shared" si="43" ref="H269:K270">H270</f>
        <v>90</v>
      </c>
      <c r="I269" s="97">
        <f t="shared" si="43"/>
        <v>67.9096</v>
      </c>
      <c r="J269" s="97">
        <f t="shared" si="43"/>
        <v>117</v>
      </c>
      <c r="K269" s="97">
        <f t="shared" si="43"/>
        <v>116.88</v>
      </c>
      <c r="L269" s="96">
        <f t="shared" si="38"/>
        <v>99.8974358974359</v>
      </c>
    </row>
    <row r="270" spans="1:12" ht="30">
      <c r="A270" s="8" t="s">
        <v>22</v>
      </c>
      <c r="B270" s="90" t="s">
        <v>43</v>
      </c>
      <c r="C270" s="90" t="s">
        <v>47</v>
      </c>
      <c r="D270" s="90" t="s">
        <v>65</v>
      </c>
      <c r="E270" s="84" t="s">
        <v>399</v>
      </c>
      <c r="F270" s="84">
        <v>240</v>
      </c>
      <c r="G270" s="82"/>
      <c r="H270" s="97">
        <f t="shared" si="43"/>
        <v>90</v>
      </c>
      <c r="I270" s="97">
        <f t="shared" si="43"/>
        <v>67.9096</v>
      </c>
      <c r="J270" s="97">
        <f t="shared" si="43"/>
        <v>117</v>
      </c>
      <c r="K270" s="97">
        <f t="shared" si="43"/>
        <v>116.88</v>
      </c>
      <c r="L270" s="96">
        <f t="shared" si="38"/>
        <v>99.8974358974359</v>
      </c>
    </row>
    <row r="271" spans="1:12" ht="15">
      <c r="A271" s="10" t="s">
        <v>8</v>
      </c>
      <c r="B271" s="90" t="s">
        <v>43</v>
      </c>
      <c r="C271" s="90" t="s">
        <v>47</v>
      </c>
      <c r="D271" s="90" t="s">
        <v>65</v>
      </c>
      <c r="E271" s="84" t="s">
        <v>399</v>
      </c>
      <c r="F271" s="84">
        <v>240</v>
      </c>
      <c r="G271" s="84">
        <v>1</v>
      </c>
      <c r="H271" s="97">
        <v>90</v>
      </c>
      <c r="I271" s="97">
        <v>67.9096</v>
      </c>
      <c r="J271" s="97">
        <v>117</v>
      </c>
      <c r="K271" s="97">
        <v>116.88</v>
      </c>
      <c r="L271" s="96">
        <f t="shared" si="38"/>
        <v>99.8974358974359</v>
      </c>
    </row>
    <row r="272" spans="1:12" ht="15" hidden="1">
      <c r="A272" s="10"/>
      <c r="B272" s="90"/>
      <c r="C272" s="90"/>
      <c r="D272" s="90"/>
      <c r="E272" s="84"/>
      <c r="F272" s="84">
        <v>244</v>
      </c>
      <c r="G272" s="84"/>
      <c r="H272" s="97"/>
      <c r="I272" s="97"/>
      <c r="J272" s="97">
        <v>89</v>
      </c>
      <c r="K272" s="97">
        <v>23.28</v>
      </c>
      <c r="L272" s="96">
        <f t="shared" si="38"/>
        <v>26.157303370786515</v>
      </c>
    </row>
    <row r="273" spans="1:12" ht="15">
      <c r="A273" s="8" t="s">
        <v>23</v>
      </c>
      <c r="B273" s="90" t="s">
        <v>43</v>
      </c>
      <c r="C273" s="90" t="s">
        <v>47</v>
      </c>
      <c r="D273" s="90" t="s">
        <v>65</v>
      </c>
      <c r="E273" s="84" t="s">
        <v>399</v>
      </c>
      <c r="F273" s="84">
        <v>800</v>
      </c>
      <c r="G273" s="82"/>
      <c r="H273" s="97">
        <f aca="true" t="shared" si="44" ref="H273:K274">H274</f>
        <v>1</v>
      </c>
      <c r="I273" s="97">
        <f t="shared" si="44"/>
        <v>0.41676</v>
      </c>
      <c r="J273" s="97">
        <f t="shared" si="44"/>
        <v>66</v>
      </c>
      <c r="K273" s="97">
        <f t="shared" si="44"/>
        <v>65.36988</v>
      </c>
      <c r="L273" s="96">
        <f t="shared" si="38"/>
        <v>99.04527272727272</v>
      </c>
    </row>
    <row r="274" spans="1:12" ht="15">
      <c r="A274" s="8" t="s">
        <v>24</v>
      </c>
      <c r="B274" s="90" t="s">
        <v>43</v>
      </c>
      <c r="C274" s="90" t="s">
        <v>47</v>
      </c>
      <c r="D274" s="90" t="s">
        <v>65</v>
      </c>
      <c r="E274" s="84" t="s">
        <v>399</v>
      </c>
      <c r="F274" s="84">
        <v>850</v>
      </c>
      <c r="G274" s="82"/>
      <c r="H274" s="97">
        <f t="shared" si="44"/>
        <v>1</v>
      </c>
      <c r="I274" s="97">
        <f t="shared" si="44"/>
        <v>0.41676</v>
      </c>
      <c r="J274" s="97">
        <f t="shared" si="44"/>
        <v>66</v>
      </c>
      <c r="K274" s="97">
        <f t="shared" si="44"/>
        <v>65.36988</v>
      </c>
      <c r="L274" s="96">
        <f t="shared" si="38"/>
        <v>99.04527272727272</v>
      </c>
    </row>
    <row r="275" spans="1:12" ht="15">
      <c r="A275" s="10" t="s">
        <v>8</v>
      </c>
      <c r="B275" s="90" t="s">
        <v>43</v>
      </c>
      <c r="C275" s="90" t="s">
        <v>47</v>
      </c>
      <c r="D275" s="90" t="s">
        <v>65</v>
      </c>
      <c r="E275" s="84" t="s">
        <v>399</v>
      </c>
      <c r="F275" s="84">
        <v>850</v>
      </c>
      <c r="G275" s="84">
        <v>1</v>
      </c>
      <c r="H275" s="97">
        <v>1</v>
      </c>
      <c r="I275" s="97">
        <v>0.41676</v>
      </c>
      <c r="J275" s="97">
        <v>66</v>
      </c>
      <c r="K275" s="97">
        <v>65.36988</v>
      </c>
      <c r="L275" s="96">
        <f t="shared" si="38"/>
        <v>99.04527272727272</v>
      </c>
    </row>
    <row r="276" spans="1:12" ht="15" hidden="1">
      <c r="A276" s="10"/>
      <c r="B276" s="90"/>
      <c r="C276" s="90"/>
      <c r="D276" s="90"/>
      <c r="E276" s="84"/>
      <c r="F276" s="84">
        <v>852</v>
      </c>
      <c r="G276" s="84"/>
      <c r="H276" s="97"/>
      <c r="I276" s="97"/>
      <c r="J276" s="97">
        <v>4</v>
      </c>
      <c r="K276" s="97">
        <v>4</v>
      </c>
      <c r="L276" s="96">
        <f t="shared" si="38"/>
        <v>100</v>
      </c>
    </row>
    <row r="277" spans="1:12" ht="15" hidden="1">
      <c r="A277" s="10"/>
      <c r="B277" s="90"/>
      <c r="C277" s="90"/>
      <c r="D277" s="90"/>
      <c r="E277" s="84"/>
      <c r="F277" s="84">
        <v>853</v>
      </c>
      <c r="G277" s="84"/>
      <c r="H277" s="97"/>
      <c r="I277" s="97"/>
      <c r="J277" s="97">
        <v>4</v>
      </c>
      <c r="K277" s="97"/>
      <c r="L277" s="96">
        <f t="shared" si="38"/>
        <v>0</v>
      </c>
    </row>
    <row r="278" spans="1:12" ht="30">
      <c r="A278" s="8" t="s">
        <v>400</v>
      </c>
      <c r="B278" s="90" t="s">
        <v>43</v>
      </c>
      <c r="C278" s="90" t="s">
        <v>47</v>
      </c>
      <c r="D278" s="90" t="s">
        <v>65</v>
      </c>
      <c r="E278" s="84" t="s">
        <v>401</v>
      </c>
      <c r="F278" s="82"/>
      <c r="G278" s="82"/>
      <c r="H278" s="97">
        <f>H279+H284</f>
        <v>625</v>
      </c>
      <c r="I278" s="97">
        <f>I279+I284</f>
        <v>600.67177</v>
      </c>
      <c r="J278" s="97">
        <f>J279+J284</f>
        <v>624</v>
      </c>
      <c r="K278" s="97">
        <f>K279+K284</f>
        <v>622.7</v>
      </c>
      <c r="L278" s="96">
        <f t="shared" si="38"/>
        <v>99.79166666666669</v>
      </c>
    </row>
    <row r="279" spans="1:12" ht="60">
      <c r="A279" s="8" t="s">
        <v>19</v>
      </c>
      <c r="B279" s="90" t="s">
        <v>43</v>
      </c>
      <c r="C279" s="90" t="s">
        <v>47</v>
      </c>
      <c r="D279" s="90" t="s">
        <v>65</v>
      </c>
      <c r="E279" s="84" t="s">
        <v>401</v>
      </c>
      <c r="F279" s="84">
        <v>100</v>
      </c>
      <c r="G279" s="82"/>
      <c r="H279" s="97">
        <f aca="true" t="shared" si="45" ref="H279:K280">H280</f>
        <v>577</v>
      </c>
      <c r="I279" s="97">
        <f t="shared" si="45"/>
        <v>570.55177</v>
      </c>
      <c r="J279" s="97">
        <f t="shared" si="45"/>
        <v>624</v>
      </c>
      <c r="K279" s="97">
        <f t="shared" si="45"/>
        <v>622.7</v>
      </c>
      <c r="L279" s="96">
        <f t="shared" si="38"/>
        <v>99.79166666666669</v>
      </c>
    </row>
    <row r="280" spans="1:12" ht="15">
      <c r="A280" s="8" t="s">
        <v>554</v>
      </c>
      <c r="B280" s="90" t="s">
        <v>43</v>
      </c>
      <c r="C280" s="90" t="s">
        <v>47</v>
      </c>
      <c r="D280" s="90" t="s">
        <v>65</v>
      </c>
      <c r="E280" s="84" t="s">
        <v>401</v>
      </c>
      <c r="F280" s="84">
        <v>110</v>
      </c>
      <c r="G280" s="82"/>
      <c r="H280" s="97">
        <f t="shared" si="45"/>
        <v>577</v>
      </c>
      <c r="I280" s="97">
        <f t="shared" si="45"/>
        <v>570.55177</v>
      </c>
      <c r="J280" s="97">
        <f t="shared" si="45"/>
        <v>624</v>
      </c>
      <c r="K280" s="97">
        <f t="shared" si="45"/>
        <v>622.7</v>
      </c>
      <c r="L280" s="96">
        <f t="shared" si="38"/>
        <v>99.79166666666669</v>
      </c>
    </row>
    <row r="281" spans="1:12" ht="15">
      <c r="A281" s="10" t="s">
        <v>8</v>
      </c>
      <c r="B281" s="90" t="s">
        <v>43</v>
      </c>
      <c r="C281" s="90" t="s">
        <v>47</v>
      </c>
      <c r="D281" s="90" t="s">
        <v>65</v>
      </c>
      <c r="E281" s="84" t="s">
        <v>401</v>
      </c>
      <c r="F281" s="84">
        <v>110</v>
      </c>
      <c r="G281" s="84">
        <v>1</v>
      </c>
      <c r="H281" s="97">
        <v>577</v>
      </c>
      <c r="I281" s="97">
        <v>570.55177</v>
      </c>
      <c r="J281" s="97">
        <v>624</v>
      </c>
      <c r="K281" s="97">
        <v>622.7</v>
      </c>
      <c r="L281" s="96">
        <f t="shared" si="38"/>
        <v>99.79166666666669</v>
      </c>
    </row>
    <row r="282" spans="1:12" ht="15" hidden="1">
      <c r="A282" s="10"/>
      <c r="B282" s="90"/>
      <c r="C282" s="90"/>
      <c r="D282" s="90"/>
      <c r="E282" s="84"/>
      <c r="F282" s="84">
        <v>111</v>
      </c>
      <c r="G282" s="84"/>
      <c r="H282" s="97"/>
      <c r="I282" s="97"/>
      <c r="J282" s="97">
        <v>662</v>
      </c>
      <c r="K282" s="97">
        <v>136.20054</v>
      </c>
      <c r="L282" s="96">
        <f t="shared" si="38"/>
        <v>20.574099697885195</v>
      </c>
    </row>
    <row r="283" spans="1:12" ht="15" hidden="1">
      <c r="A283" s="10"/>
      <c r="B283" s="90"/>
      <c r="C283" s="90"/>
      <c r="D283" s="90"/>
      <c r="E283" s="84"/>
      <c r="F283" s="84">
        <v>119</v>
      </c>
      <c r="G283" s="84"/>
      <c r="H283" s="97"/>
      <c r="I283" s="97"/>
      <c r="J283" s="97">
        <v>200</v>
      </c>
      <c r="K283" s="97">
        <v>3.42999</v>
      </c>
      <c r="L283" s="96">
        <f t="shared" si="38"/>
        <v>1.714995</v>
      </c>
    </row>
    <row r="284" spans="1:12" ht="30" hidden="1">
      <c r="A284" s="74" t="s">
        <v>413</v>
      </c>
      <c r="B284" s="90" t="s">
        <v>43</v>
      </c>
      <c r="C284" s="90" t="s">
        <v>47</v>
      </c>
      <c r="D284" s="90" t="s">
        <v>65</v>
      </c>
      <c r="E284" s="84" t="s">
        <v>401</v>
      </c>
      <c r="F284" s="84">
        <v>200</v>
      </c>
      <c r="G284" s="82"/>
      <c r="H284" s="97">
        <f aca="true" t="shared" si="46" ref="H284:K285">H285</f>
        <v>48</v>
      </c>
      <c r="I284" s="97">
        <f t="shared" si="46"/>
        <v>30.12</v>
      </c>
      <c r="J284" s="97">
        <f t="shared" si="46"/>
        <v>0</v>
      </c>
      <c r="K284" s="97">
        <f t="shared" si="46"/>
        <v>0</v>
      </c>
      <c r="L284" s="96" t="e">
        <f t="shared" si="38"/>
        <v>#DIV/0!</v>
      </c>
    </row>
    <row r="285" spans="1:12" ht="30" hidden="1">
      <c r="A285" s="8" t="s">
        <v>22</v>
      </c>
      <c r="B285" s="90" t="s">
        <v>43</v>
      </c>
      <c r="C285" s="90" t="s">
        <v>47</v>
      </c>
      <c r="D285" s="90" t="s">
        <v>65</v>
      </c>
      <c r="E285" s="84" t="s">
        <v>401</v>
      </c>
      <c r="F285" s="84">
        <v>240</v>
      </c>
      <c r="G285" s="82"/>
      <c r="H285" s="97">
        <f t="shared" si="46"/>
        <v>48</v>
      </c>
      <c r="I285" s="97">
        <f t="shared" si="46"/>
        <v>30.12</v>
      </c>
      <c r="J285" s="97">
        <f t="shared" si="46"/>
        <v>0</v>
      </c>
      <c r="K285" s="97">
        <f t="shared" si="46"/>
        <v>0</v>
      </c>
      <c r="L285" s="96" t="e">
        <f t="shared" si="38"/>
        <v>#DIV/0!</v>
      </c>
    </row>
    <row r="286" spans="1:12" ht="15" hidden="1">
      <c r="A286" s="10" t="s">
        <v>8</v>
      </c>
      <c r="B286" s="90" t="s">
        <v>43</v>
      </c>
      <c r="C286" s="90" t="s">
        <v>47</v>
      </c>
      <c r="D286" s="90" t="s">
        <v>65</v>
      </c>
      <c r="E286" s="84" t="s">
        <v>401</v>
      </c>
      <c r="F286" s="84">
        <v>240</v>
      </c>
      <c r="G286" s="84">
        <v>1</v>
      </c>
      <c r="H286" s="97">
        <v>48</v>
      </c>
      <c r="I286" s="97">
        <v>30.12</v>
      </c>
      <c r="J286" s="97"/>
      <c r="K286" s="97">
        <f>K287</f>
        <v>0</v>
      </c>
      <c r="L286" s="96" t="e">
        <f t="shared" si="38"/>
        <v>#DIV/0!</v>
      </c>
    </row>
    <row r="287" spans="1:12" ht="15" hidden="1">
      <c r="A287" s="10"/>
      <c r="B287" s="90"/>
      <c r="C287" s="90"/>
      <c r="D287" s="90"/>
      <c r="E287" s="84"/>
      <c r="F287" s="84">
        <v>244</v>
      </c>
      <c r="G287" s="84"/>
      <c r="H287" s="97"/>
      <c r="I287" s="97"/>
      <c r="J287" s="97">
        <v>30</v>
      </c>
      <c r="K287" s="97"/>
      <c r="L287" s="96"/>
    </row>
    <row r="288" spans="1:12" ht="15">
      <c r="A288" s="7" t="s">
        <v>68</v>
      </c>
      <c r="B288" s="155" t="s">
        <v>43</v>
      </c>
      <c r="C288" s="155">
        <v>1000</v>
      </c>
      <c r="D288" s="89"/>
      <c r="E288" s="82"/>
      <c r="F288" s="82"/>
      <c r="G288" s="82"/>
      <c r="H288" s="157" t="e">
        <f>H289+H324</f>
        <v>#REF!</v>
      </c>
      <c r="I288" s="157" t="e">
        <f>I289+I324</f>
        <v>#REF!</v>
      </c>
      <c r="J288" s="157">
        <f>J289+J324</f>
        <v>8867.46647</v>
      </c>
      <c r="K288" s="203">
        <f>K289+K324</f>
        <v>8802.38737</v>
      </c>
      <c r="L288" s="143">
        <f aca="true" t="shared" si="47" ref="L288:L294">K288/J288*100</f>
        <v>99.26609138900979</v>
      </c>
    </row>
    <row r="289" spans="1:12" ht="15">
      <c r="A289" s="7" t="s">
        <v>69</v>
      </c>
      <c r="B289" s="155" t="s">
        <v>43</v>
      </c>
      <c r="C289" s="155">
        <v>1000</v>
      </c>
      <c r="D289" s="155">
        <v>1004</v>
      </c>
      <c r="E289" s="83"/>
      <c r="F289" s="83"/>
      <c r="G289" s="83"/>
      <c r="H289" s="157" t="e">
        <f>H290+#REF!</f>
        <v>#REF!</v>
      </c>
      <c r="I289" s="157" t="e">
        <f>I290+#REF!</f>
        <v>#REF!</v>
      </c>
      <c r="J289" s="157">
        <f>J290+J317</f>
        <v>8025.16647</v>
      </c>
      <c r="K289" s="203">
        <f>K290+K317</f>
        <v>7960.08737</v>
      </c>
      <c r="L289" s="143">
        <f t="shared" si="47"/>
        <v>99.18906230489696</v>
      </c>
    </row>
    <row r="290" spans="1:12" ht="15">
      <c r="A290" s="8" t="s">
        <v>16</v>
      </c>
      <c r="B290" s="90" t="s">
        <v>43</v>
      </c>
      <c r="C290" s="90">
        <v>1000</v>
      </c>
      <c r="D290" s="90">
        <v>1004</v>
      </c>
      <c r="E290" s="84" t="s">
        <v>297</v>
      </c>
      <c r="F290" s="82"/>
      <c r="G290" s="82"/>
      <c r="H290" s="97" t="e">
        <f>#REF!</f>
        <v>#REF!</v>
      </c>
      <c r="I290" s="97" t="e">
        <f>#REF!</f>
        <v>#REF!</v>
      </c>
      <c r="J290" s="97">
        <f>J291+J296+J301+J306+J312</f>
        <v>6927.2664700000005</v>
      </c>
      <c r="K290" s="97">
        <f>K291+K296+K301+K306+K312</f>
        <v>6862.99088</v>
      </c>
      <c r="L290" s="96">
        <f t="shared" si="47"/>
        <v>99.07213631410949</v>
      </c>
    </row>
    <row r="291" spans="1:12" ht="45">
      <c r="A291" s="61" t="s">
        <v>402</v>
      </c>
      <c r="B291" s="90" t="s">
        <v>43</v>
      </c>
      <c r="C291" s="90">
        <v>1000</v>
      </c>
      <c r="D291" s="90">
        <v>1004</v>
      </c>
      <c r="E291" s="80" t="s">
        <v>308</v>
      </c>
      <c r="F291" s="82"/>
      <c r="G291" s="82"/>
      <c r="H291" s="97">
        <f aca="true" t="shared" si="48" ref="H291:K293">H292</f>
        <v>269.904</v>
      </c>
      <c r="I291" s="97">
        <f t="shared" si="48"/>
        <v>81.79756</v>
      </c>
      <c r="J291" s="97">
        <f t="shared" si="48"/>
        <v>164.7165</v>
      </c>
      <c r="K291" s="97">
        <f t="shared" si="48"/>
        <v>151.0671</v>
      </c>
      <c r="L291" s="96">
        <f t="shared" si="47"/>
        <v>91.71339847556257</v>
      </c>
    </row>
    <row r="292" spans="1:12" ht="15">
      <c r="A292" s="8" t="s">
        <v>53</v>
      </c>
      <c r="B292" s="90" t="s">
        <v>43</v>
      </c>
      <c r="C292" s="90">
        <v>1000</v>
      </c>
      <c r="D292" s="90">
        <v>1004</v>
      </c>
      <c r="E292" s="80" t="s">
        <v>308</v>
      </c>
      <c r="F292" s="84">
        <v>300</v>
      </c>
      <c r="G292" s="82"/>
      <c r="H292" s="97">
        <f t="shared" si="48"/>
        <v>269.904</v>
      </c>
      <c r="I292" s="97">
        <f t="shared" si="48"/>
        <v>81.79756</v>
      </c>
      <c r="J292" s="97">
        <f t="shared" si="48"/>
        <v>164.7165</v>
      </c>
      <c r="K292" s="97">
        <f t="shared" si="48"/>
        <v>151.0671</v>
      </c>
      <c r="L292" s="96">
        <f t="shared" si="47"/>
        <v>91.71339847556257</v>
      </c>
    </row>
    <row r="293" spans="1:12" ht="15">
      <c r="A293" s="8" t="s">
        <v>70</v>
      </c>
      <c r="B293" s="90" t="s">
        <v>43</v>
      </c>
      <c r="C293" s="90">
        <v>1000</v>
      </c>
      <c r="D293" s="90">
        <v>1004</v>
      </c>
      <c r="E293" s="80" t="s">
        <v>308</v>
      </c>
      <c r="F293" s="84">
        <v>310</v>
      </c>
      <c r="G293" s="82"/>
      <c r="H293" s="97">
        <f t="shared" si="48"/>
        <v>269.904</v>
      </c>
      <c r="I293" s="97">
        <f t="shared" si="48"/>
        <v>81.79756</v>
      </c>
      <c r="J293" s="97">
        <f t="shared" si="48"/>
        <v>164.7165</v>
      </c>
      <c r="K293" s="97">
        <f t="shared" si="48"/>
        <v>151.0671</v>
      </c>
      <c r="L293" s="96">
        <f t="shared" si="47"/>
        <v>91.71339847556257</v>
      </c>
    </row>
    <row r="294" spans="1:12" ht="15">
      <c r="A294" s="10" t="s">
        <v>9</v>
      </c>
      <c r="B294" s="90" t="s">
        <v>43</v>
      </c>
      <c r="C294" s="90">
        <v>1000</v>
      </c>
      <c r="D294" s="90">
        <v>1004</v>
      </c>
      <c r="E294" s="80" t="s">
        <v>308</v>
      </c>
      <c r="F294" s="84">
        <v>310</v>
      </c>
      <c r="G294" s="84">
        <v>2</v>
      </c>
      <c r="H294" s="97">
        <v>269.904</v>
      </c>
      <c r="I294" s="97">
        <v>81.79756</v>
      </c>
      <c r="J294" s="97">
        <v>164.7165</v>
      </c>
      <c r="K294" s="97">
        <v>151.0671</v>
      </c>
      <c r="L294" s="96">
        <f t="shared" si="47"/>
        <v>91.71339847556257</v>
      </c>
    </row>
    <row r="295" spans="1:12" ht="15" hidden="1">
      <c r="A295" s="10"/>
      <c r="B295" s="90"/>
      <c r="C295" s="90"/>
      <c r="D295" s="90"/>
      <c r="E295" s="80"/>
      <c r="F295" s="84">
        <v>313</v>
      </c>
      <c r="G295" s="84"/>
      <c r="H295" s="97"/>
      <c r="I295" s="97"/>
      <c r="J295" s="97">
        <v>90.9012</v>
      </c>
      <c r="K295" s="97">
        <v>14.4978</v>
      </c>
      <c r="L295" s="96"/>
    </row>
    <row r="296" spans="1:12" ht="75">
      <c r="A296" s="61" t="s">
        <v>403</v>
      </c>
      <c r="B296" s="90" t="s">
        <v>43</v>
      </c>
      <c r="C296" s="90" t="s">
        <v>71</v>
      </c>
      <c r="D296" s="90" t="s">
        <v>72</v>
      </c>
      <c r="E296" s="80" t="s">
        <v>309</v>
      </c>
      <c r="F296" s="84"/>
      <c r="G296" s="84"/>
      <c r="H296" s="97">
        <f aca="true" t="shared" si="49" ref="H296:K298">H297</f>
        <v>70</v>
      </c>
      <c r="I296" s="97">
        <f t="shared" si="49"/>
        <v>69.916</v>
      </c>
      <c r="J296" s="97">
        <f t="shared" si="49"/>
        <v>103.9</v>
      </c>
      <c r="K296" s="97">
        <f t="shared" si="49"/>
        <v>103.27501</v>
      </c>
      <c r="L296" s="96">
        <f>K296/J296*100</f>
        <v>99.3984696823869</v>
      </c>
    </row>
    <row r="297" spans="1:12" ht="15">
      <c r="A297" s="8" t="s">
        <v>53</v>
      </c>
      <c r="B297" s="90" t="s">
        <v>43</v>
      </c>
      <c r="C297" s="90">
        <v>1000</v>
      </c>
      <c r="D297" s="90">
        <v>1004</v>
      </c>
      <c r="E297" s="84" t="s">
        <v>309</v>
      </c>
      <c r="F297" s="84">
        <v>300</v>
      </c>
      <c r="G297" s="82"/>
      <c r="H297" s="97">
        <f t="shared" si="49"/>
        <v>70</v>
      </c>
      <c r="I297" s="97">
        <f t="shared" si="49"/>
        <v>69.916</v>
      </c>
      <c r="J297" s="97">
        <f t="shared" si="49"/>
        <v>103.9</v>
      </c>
      <c r="K297" s="97">
        <f t="shared" si="49"/>
        <v>103.27501</v>
      </c>
      <c r="L297" s="96">
        <f>K297/J297*100</f>
        <v>99.3984696823869</v>
      </c>
    </row>
    <row r="298" spans="1:12" ht="30">
      <c r="A298" s="8" t="s">
        <v>54</v>
      </c>
      <c r="B298" s="90" t="s">
        <v>43</v>
      </c>
      <c r="C298" s="90">
        <v>1000</v>
      </c>
      <c r="D298" s="90">
        <v>1004</v>
      </c>
      <c r="E298" s="84" t="s">
        <v>309</v>
      </c>
      <c r="F298" s="84">
        <v>320</v>
      </c>
      <c r="G298" s="82"/>
      <c r="H298" s="97">
        <f t="shared" si="49"/>
        <v>70</v>
      </c>
      <c r="I298" s="97">
        <f t="shared" si="49"/>
        <v>69.916</v>
      </c>
      <c r="J298" s="97">
        <f t="shared" si="49"/>
        <v>103.9</v>
      </c>
      <c r="K298" s="97">
        <f t="shared" si="49"/>
        <v>103.27501</v>
      </c>
      <c r="L298" s="96">
        <f>K298/J298*100</f>
        <v>99.3984696823869</v>
      </c>
    </row>
    <row r="299" spans="1:12" ht="15">
      <c r="A299" s="10" t="s">
        <v>9</v>
      </c>
      <c r="B299" s="90" t="s">
        <v>43</v>
      </c>
      <c r="C299" s="90">
        <v>1000</v>
      </c>
      <c r="D299" s="90">
        <v>1004</v>
      </c>
      <c r="E299" s="84" t="s">
        <v>309</v>
      </c>
      <c r="F299" s="84">
        <v>320</v>
      </c>
      <c r="G299" s="84">
        <v>2</v>
      </c>
      <c r="H299" s="97">
        <v>70</v>
      </c>
      <c r="I299" s="97">
        <v>69.916</v>
      </c>
      <c r="J299" s="97">
        <v>103.9</v>
      </c>
      <c r="K299" s="97">
        <v>103.27501</v>
      </c>
      <c r="L299" s="96">
        <f aca="true" t="shared" si="50" ref="L299:L393">K299/J299*100</f>
        <v>99.3984696823869</v>
      </c>
    </row>
    <row r="300" spans="1:12" ht="15" hidden="1">
      <c r="A300" s="10"/>
      <c r="B300" s="90"/>
      <c r="C300" s="90"/>
      <c r="D300" s="90"/>
      <c r="E300" s="84"/>
      <c r="F300" s="84">
        <v>321</v>
      </c>
      <c r="G300" s="84"/>
      <c r="H300" s="97"/>
      <c r="I300" s="97"/>
      <c r="J300" s="97">
        <v>46.4</v>
      </c>
      <c r="K300" s="97"/>
      <c r="L300" s="96"/>
    </row>
    <row r="301" spans="1:12" ht="105">
      <c r="A301" s="61" t="s">
        <v>404</v>
      </c>
      <c r="B301" s="90" t="s">
        <v>43</v>
      </c>
      <c r="C301" s="90">
        <v>1000</v>
      </c>
      <c r="D301" s="90">
        <v>1004</v>
      </c>
      <c r="E301" s="80" t="s">
        <v>310</v>
      </c>
      <c r="F301" s="82"/>
      <c r="G301" s="82"/>
      <c r="H301" s="97">
        <f aca="true" t="shared" si="51" ref="H301:K303">H302</f>
        <v>3.6</v>
      </c>
      <c r="I301" s="97">
        <f t="shared" si="51"/>
        <v>0</v>
      </c>
      <c r="J301" s="97">
        <f t="shared" si="51"/>
        <v>3.6</v>
      </c>
      <c r="K301" s="97">
        <f t="shared" si="51"/>
        <v>3.6</v>
      </c>
      <c r="L301" s="96">
        <f t="shared" si="50"/>
        <v>100</v>
      </c>
    </row>
    <row r="302" spans="1:12" ht="15">
      <c r="A302" s="8" t="s">
        <v>53</v>
      </c>
      <c r="B302" s="90" t="s">
        <v>43</v>
      </c>
      <c r="C302" s="90">
        <v>1000</v>
      </c>
      <c r="D302" s="90">
        <v>1004</v>
      </c>
      <c r="E302" s="84" t="s">
        <v>310</v>
      </c>
      <c r="F302" s="84">
        <v>300</v>
      </c>
      <c r="G302" s="82"/>
      <c r="H302" s="97">
        <f t="shared" si="51"/>
        <v>3.6</v>
      </c>
      <c r="I302" s="97">
        <f t="shared" si="51"/>
        <v>0</v>
      </c>
      <c r="J302" s="97">
        <f t="shared" si="51"/>
        <v>3.6</v>
      </c>
      <c r="K302" s="97">
        <f t="shared" si="51"/>
        <v>3.6</v>
      </c>
      <c r="L302" s="96">
        <f t="shared" si="50"/>
        <v>100</v>
      </c>
    </row>
    <row r="303" spans="1:12" ht="30">
      <c r="A303" s="8" t="s">
        <v>54</v>
      </c>
      <c r="B303" s="90" t="s">
        <v>43</v>
      </c>
      <c r="C303" s="90">
        <v>1000</v>
      </c>
      <c r="D303" s="90">
        <v>1004</v>
      </c>
      <c r="E303" s="84" t="s">
        <v>310</v>
      </c>
      <c r="F303" s="84">
        <v>320</v>
      </c>
      <c r="G303" s="82"/>
      <c r="H303" s="97">
        <f t="shared" si="51"/>
        <v>3.6</v>
      </c>
      <c r="I303" s="97">
        <f t="shared" si="51"/>
        <v>0</v>
      </c>
      <c r="J303" s="97">
        <f t="shared" si="51"/>
        <v>3.6</v>
      </c>
      <c r="K303" s="97">
        <f t="shared" si="51"/>
        <v>3.6</v>
      </c>
      <c r="L303" s="96">
        <f t="shared" si="50"/>
        <v>100</v>
      </c>
    </row>
    <row r="304" spans="1:12" ht="15">
      <c r="A304" s="10" t="s">
        <v>9</v>
      </c>
      <c r="B304" s="90" t="s">
        <v>43</v>
      </c>
      <c r="C304" s="90">
        <v>1000</v>
      </c>
      <c r="D304" s="90">
        <v>1004</v>
      </c>
      <c r="E304" s="84" t="s">
        <v>310</v>
      </c>
      <c r="F304" s="84">
        <v>320</v>
      </c>
      <c r="G304" s="84">
        <v>2</v>
      </c>
      <c r="H304" s="97">
        <v>3.6</v>
      </c>
      <c r="I304" s="97"/>
      <c r="J304" s="97">
        <f>J305</f>
        <v>3.6</v>
      </c>
      <c r="K304" s="97">
        <v>3.6</v>
      </c>
      <c r="L304" s="96">
        <f t="shared" si="50"/>
        <v>100</v>
      </c>
    </row>
    <row r="305" spans="1:12" ht="15" hidden="1">
      <c r="A305" s="10"/>
      <c r="B305" s="90"/>
      <c r="C305" s="90"/>
      <c r="D305" s="90"/>
      <c r="E305" s="84"/>
      <c r="F305" s="84">
        <v>321</v>
      </c>
      <c r="G305" s="84"/>
      <c r="H305" s="97"/>
      <c r="I305" s="97"/>
      <c r="J305" s="97">
        <v>3.6</v>
      </c>
      <c r="K305" s="97">
        <v>0.3</v>
      </c>
      <c r="L305" s="96"/>
    </row>
    <row r="306" spans="1:12" ht="45">
      <c r="A306" s="61" t="s">
        <v>405</v>
      </c>
      <c r="B306" s="90" t="s">
        <v>43</v>
      </c>
      <c r="C306" s="90">
        <v>1000</v>
      </c>
      <c r="D306" s="90">
        <v>1004</v>
      </c>
      <c r="E306" s="80" t="s">
        <v>406</v>
      </c>
      <c r="F306" s="82"/>
      <c r="G306" s="82"/>
      <c r="H306" s="97">
        <f aca="true" t="shared" si="52" ref="H306:K314">H307</f>
        <v>3863.4</v>
      </c>
      <c r="I306" s="97">
        <f t="shared" si="52"/>
        <v>3196.82868</v>
      </c>
      <c r="J306" s="97">
        <f t="shared" si="52"/>
        <v>6605.04997</v>
      </c>
      <c r="K306" s="97">
        <f t="shared" si="52"/>
        <v>6605.04877</v>
      </c>
      <c r="L306" s="96">
        <f t="shared" si="50"/>
        <v>99.99998183208295</v>
      </c>
    </row>
    <row r="307" spans="1:12" ht="15">
      <c r="A307" s="8" t="s">
        <v>53</v>
      </c>
      <c r="B307" s="90" t="s">
        <v>43</v>
      </c>
      <c r="C307" s="90">
        <v>1000</v>
      </c>
      <c r="D307" s="90">
        <v>1004</v>
      </c>
      <c r="E307" s="80" t="s">
        <v>406</v>
      </c>
      <c r="F307" s="84">
        <v>300</v>
      </c>
      <c r="G307" s="82"/>
      <c r="H307" s="97">
        <f t="shared" si="52"/>
        <v>3863.4</v>
      </c>
      <c r="I307" s="97">
        <f t="shared" si="52"/>
        <v>3196.82868</v>
      </c>
      <c r="J307" s="97">
        <f t="shared" si="52"/>
        <v>6605.04997</v>
      </c>
      <c r="K307" s="97">
        <f t="shared" si="52"/>
        <v>6605.04877</v>
      </c>
      <c r="L307" s="96">
        <f t="shared" si="50"/>
        <v>99.99998183208295</v>
      </c>
    </row>
    <row r="308" spans="1:12" ht="30">
      <c r="A308" s="8" t="s">
        <v>54</v>
      </c>
      <c r="B308" s="90" t="s">
        <v>43</v>
      </c>
      <c r="C308" s="90">
        <v>1000</v>
      </c>
      <c r="D308" s="90">
        <v>1004</v>
      </c>
      <c r="E308" s="80" t="s">
        <v>406</v>
      </c>
      <c r="F308" s="84">
        <v>320</v>
      </c>
      <c r="G308" s="82"/>
      <c r="H308" s="97">
        <f t="shared" si="52"/>
        <v>3863.4</v>
      </c>
      <c r="I308" s="97">
        <f t="shared" si="52"/>
        <v>3196.82868</v>
      </c>
      <c r="J308" s="97">
        <f t="shared" si="52"/>
        <v>6605.04997</v>
      </c>
      <c r="K308" s="97">
        <f t="shared" si="52"/>
        <v>6605.04877</v>
      </c>
      <c r="L308" s="96">
        <f t="shared" si="50"/>
        <v>99.99998183208295</v>
      </c>
    </row>
    <row r="309" spans="1:12" ht="15">
      <c r="A309" s="10" t="s">
        <v>9</v>
      </c>
      <c r="B309" s="90" t="s">
        <v>43</v>
      </c>
      <c r="C309" s="90">
        <v>1000</v>
      </c>
      <c r="D309" s="90">
        <v>1004</v>
      </c>
      <c r="E309" s="80" t="s">
        <v>406</v>
      </c>
      <c r="F309" s="84">
        <v>320</v>
      </c>
      <c r="G309" s="84">
        <v>2</v>
      </c>
      <c r="H309" s="97">
        <v>3863.4</v>
      </c>
      <c r="I309" s="97">
        <v>3196.82868</v>
      </c>
      <c r="J309" s="97">
        <v>6605.04997</v>
      </c>
      <c r="K309" s="97">
        <v>6605.04877</v>
      </c>
      <c r="L309" s="96">
        <f t="shared" si="50"/>
        <v>99.99998183208295</v>
      </c>
    </row>
    <row r="310" spans="1:12" ht="15" hidden="1">
      <c r="A310" s="10"/>
      <c r="B310" s="90"/>
      <c r="C310" s="90"/>
      <c r="D310" s="90"/>
      <c r="E310" s="80"/>
      <c r="F310" s="84">
        <v>321</v>
      </c>
      <c r="G310" s="84"/>
      <c r="H310" s="97"/>
      <c r="I310" s="97"/>
      <c r="J310" s="97">
        <v>4634.94997</v>
      </c>
      <c r="K310" s="97">
        <v>706.30922</v>
      </c>
      <c r="L310" s="96"/>
    </row>
    <row r="311" spans="1:12" ht="15" hidden="1">
      <c r="A311" s="10"/>
      <c r="B311" s="90"/>
      <c r="C311" s="90"/>
      <c r="D311" s="90"/>
      <c r="E311" s="80"/>
      <c r="F311" s="84">
        <v>323</v>
      </c>
      <c r="G311" s="84"/>
      <c r="H311" s="97"/>
      <c r="I311" s="97"/>
      <c r="J311" s="97">
        <v>1608</v>
      </c>
      <c r="K311" s="97">
        <v>588.95371</v>
      </c>
      <c r="L311" s="96"/>
    </row>
    <row r="312" spans="1:12" ht="45">
      <c r="A312" s="61" t="s">
        <v>407</v>
      </c>
      <c r="B312" s="90" t="s">
        <v>43</v>
      </c>
      <c r="C312" s="90">
        <v>1000</v>
      </c>
      <c r="D312" s="90">
        <v>1004</v>
      </c>
      <c r="E312" s="80" t="s">
        <v>408</v>
      </c>
      <c r="F312" s="82"/>
      <c r="G312" s="82"/>
      <c r="H312" s="97">
        <f t="shared" si="52"/>
        <v>3863.4</v>
      </c>
      <c r="I312" s="97">
        <f t="shared" si="52"/>
        <v>3196.82868</v>
      </c>
      <c r="J312" s="97">
        <f t="shared" si="52"/>
        <v>50</v>
      </c>
      <c r="K312" s="97">
        <f t="shared" si="52"/>
        <v>0</v>
      </c>
      <c r="L312" s="96">
        <f>K312/J312*100</f>
        <v>0</v>
      </c>
    </row>
    <row r="313" spans="1:12" ht="15">
      <c r="A313" s="8" t="s">
        <v>53</v>
      </c>
      <c r="B313" s="90" t="s">
        <v>43</v>
      </c>
      <c r="C313" s="90">
        <v>1000</v>
      </c>
      <c r="D313" s="90">
        <v>1004</v>
      </c>
      <c r="E313" s="80" t="s">
        <v>408</v>
      </c>
      <c r="F313" s="84">
        <v>300</v>
      </c>
      <c r="G313" s="82"/>
      <c r="H313" s="97">
        <f t="shared" si="52"/>
        <v>3863.4</v>
      </c>
      <c r="I313" s="97">
        <f t="shared" si="52"/>
        <v>3196.82868</v>
      </c>
      <c r="J313" s="97">
        <f t="shared" si="52"/>
        <v>50</v>
      </c>
      <c r="K313" s="97">
        <f t="shared" si="52"/>
        <v>0</v>
      </c>
      <c r="L313" s="96">
        <f>K313/J313*100</f>
        <v>0</v>
      </c>
    </row>
    <row r="314" spans="1:12" ht="30">
      <c r="A314" s="8" t="s">
        <v>54</v>
      </c>
      <c r="B314" s="90" t="s">
        <v>43</v>
      </c>
      <c r="C314" s="90">
        <v>1000</v>
      </c>
      <c r="D314" s="90">
        <v>1004</v>
      </c>
      <c r="E314" s="80" t="s">
        <v>408</v>
      </c>
      <c r="F314" s="84">
        <v>320</v>
      </c>
      <c r="G314" s="82"/>
      <c r="H314" s="97">
        <f t="shared" si="52"/>
        <v>3863.4</v>
      </c>
      <c r="I314" s="97">
        <f t="shared" si="52"/>
        <v>3196.82868</v>
      </c>
      <c r="J314" s="97">
        <f t="shared" si="52"/>
        <v>50</v>
      </c>
      <c r="K314" s="97">
        <f t="shared" si="52"/>
        <v>0</v>
      </c>
      <c r="L314" s="96">
        <f>K314/J314*100</f>
        <v>0</v>
      </c>
    </row>
    <row r="315" spans="1:12" ht="15">
      <c r="A315" s="10" t="s">
        <v>9</v>
      </c>
      <c r="B315" s="90" t="s">
        <v>43</v>
      </c>
      <c r="C315" s="90">
        <v>1000</v>
      </c>
      <c r="D315" s="90">
        <v>1004</v>
      </c>
      <c r="E315" s="80" t="s">
        <v>408</v>
      </c>
      <c r="F315" s="84">
        <v>320</v>
      </c>
      <c r="G315" s="84">
        <v>2</v>
      </c>
      <c r="H315" s="97">
        <v>3863.4</v>
      </c>
      <c r="I315" s="97">
        <v>3196.82868</v>
      </c>
      <c r="J315" s="97">
        <f>J316</f>
        <v>50</v>
      </c>
      <c r="K315" s="97">
        <f>K316</f>
        <v>0</v>
      </c>
      <c r="L315" s="96">
        <f>K315/J315*100</f>
        <v>0</v>
      </c>
    </row>
    <row r="316" spans="1:12" ht="15" hidden="1">
      <c r="A316" s="10"/>
      <c r="B316" s="90"/>
      <c r="C316" s="90"/>
      <c r="D316" s="90"/>
      <c r="E316" s="80"/>
      <c r="F316" s="84">
        <v>313</v>
      </c>
      <c r="G316" s="84"/>
      <c r="H316" s="97"/>
      <c r="I316" s="97"/>
      <c r="J316" s="97">
        <v>50</v>
      </c>
      <c r="K316" s="97"/>
      <c r="L316" s="96"/>
    </row>
    <row r="317" spans="1:12" ht="30">
      <c r="A317" s="72" t="s">
        <v>323</v>
      </c>
      <c r="B317" s="90" t="s">
        <v>43</v>
      </c>
      <c r="C317" s="90">
        <v>1000</v>
      </c>
      <c r="D317" s="90">
        <v>1004</v>
      </c>
      <c r="E317" s="82" t="s">
        <v>388</v>
      </c>
      <c r="F317" s="82"/>
      <c r="G317" s="82"/>
      <c r="H317" s="97" t="e">
        <f>H411+#REF!</f>
        <v>#REF!</v>
      </c>
      <c r="I317" s="97" t="e">
        <f>I411+#REF!</f>
        <v>#REF!</v>
      </c>
      <c r="J317" s="97">
        <f>J318</f>
        <v>1097.9</v>
      </c>
      <c r="K317" s="97">
        <f>K318</f>
        <v>1097.09649</v>
      </c>
      <c r="L317" s="96">
        <f>K317/J317*100</f>
        <v>99.92681391747881</v>
      </c>
    </row>
    <row r="318" spans="1:12" ht="30">
      <c r="A318" s="73" t="s">
        <v>314</v>
      </c>
      <c r="B318" s="90" t="s">
        <v>43</v>
      </c>
      <c r="C318" s="90">
        <v>1000</v>
      </c>
      <c r="D318" s="90">
        <v>1004</v>
      </c>
      <c r="E318" s="80" t="s">
        <v>389</v>
      </c>
      <c r="F318" s="82"/>
      <c r="G318" s="82"/>
      <c r="H318" s="97"/>
      <c r="I318" s="97"/>
      <c r="J318" s="97">
        <f>J319</f>
        <v>1097.9</v>
      </c>
      <c r="K318" s="97">
        <f>K319</f>
        <v>1097.09649</v>
      </c>
      <c r="L318" s="96">
        <f>K318/J318*100</f>
        <v>99.92681391747881</v>
      </c>
    </row>
    <row r="319" spans="1:12" ht="105">
      <c r="A319" s="61" t="s">
        <v>411</v>
      </c>
      <c r="B319" s="90" t="s">
        <v>43</v>
      </c>
      <c r="C319" s="90">
        <v>1000</v>
      </c>
      <c r="D319" s="90">
        <v>1004</v>
      </c>
      <c r="E319" s="80" t="s">
        <v>451</v>
      </c>
      <c r="F319" s="82"/>
      <c r="G319" s="82"/>
      <c r="H319" s="97">
        <f aca="true" t="shared" si="53" ref="H319:K321">H320</f>
        <v>1378.4</v>
      </c>
      <c r="I319" s="97">
        <f t="shared" si="53"/>
        <v>436.40753</v>
      </c>
      <c r="J319" s="97">
        <f t="shared" si="53"/>
        <v>1097.9</v>
      </c>
      <c r="K319" s="97">
        <f t="shared" si="53"/>
        <v>1097.09649</v>
      </c>
      <c r="L319" s="96">
        <f t="shared" si="50"/>
        <v>99.92681391747881</v>
      </c>
    </row>
    <row r="320" spans="1:12" ht="15">
      <c r="A320" s="8" t="s">
        <v>53</v>
      </c>
      <c r="B320" s="90" t="s">
        <v>43</v>
      </c>
      <c r="C320" s="90">
        <v>1000</v>
      </c>
      <c r="D320" s="90">
        <v>1004</v>
      </c>
      <c r="E320" s="80" t="s">
        <v>451</v>
      </c>
      <c r="F320" s="84">
        <v>300</v>
      </c>
      <c r="G320" s="82"/>
      <c r="H320" s="97">
        <f t="shared" si="53"/>
        <v>1378.4</v>
      </c>
      <c r="I320" s="97">
        <f t="shared" si="53"/>
        <v>436.40753</v>
      </c>
      <c r="J320" s="97">
        <f t="shared" si="53"/>
        <v>1097.9</v>
      </c>
      <c r="K320" s="97">
        <f t="shared" si="53"/>
        <v>1097.09649</v>
      </c>
      <c r="L320" s="96">
        <f t="shared" si="50"/>
        <v>99.92681391747881</v>
      </c>
    </row>
    <row r="321" spans="1:12" ht="30">
      <c r="A321" s="8" t="s">
        <v>54</v>
      </c>
      <c r="B321" s="90" t="s">
        <v>43</v>
      </c>
      <c r="C321" s="90">
        <v>1000</v>
      </c>
      <c r="D321" s="90">
        <v>1004</v>
      </c>
      <c r="E321" s="80" t="s">
        <v>451</v>
      </c>
      <c r="F321" s="84">
        <v>320</v>
      </c>
      <c r="G321" s="82"/>
      <c r="H321" s="97">
        <f t="shared" si="53"/>
        <v>1378.4</v>
      </c>
      <c r="I321" s="97">
        <f t="shared" si="53"/>
        <v>436.40753</v>
      </c>
      <c r="J321" s="97">
        <f t="shared" si="53"/>
        <v>1097.9</v>
      </c>
      <c r="K321" s="97">
        <f t="shared" si="53"/>
        <v>1097.09649</v>
      </c>
      <c r="L321" s="96">
        <f t="shared" si="50"/>
        <v>99.92681391747881</v>
      </c>
    </row>
    <row r="322" spans="1:12" ht="15">
      <c r="A322" s="10" t="s">
        <v>9</v>
      </c>
      <c r="B322" s="90" t="s">
        <v>43</v>
      </c>
      <c r="C322" s="90">
        <v>1000</v>
      </c>
      <c r="D322" s="90">
        <v>1004</v>
      </c>
      <c r="E322" s="80" t="s">
        <v>451</v>
      </c>
      <c r="F322" s="84">
        <v>320</v>
      </c>
      <c r="G322" s="84">
        <v>2</v>
      </c>
      <c r="H322" s="97">
        <v>1378.4</v>
      </c>
      <c r="I322" s="97">
        <v>436.40753</v>
      </c>
      <c r="J322" s="97">
        <v>1097.9</v>
      </c>
      <c r="K322" s="97">
        <v>1097.09649</v>
      </c>
      <c r="L322" s="96">
        <f t="shared" si="50"/>
        <v>99.92681391747881</v>
      </c>
    </row>
    <row r="323" spans="1:12" ht="15" hidden="1">
      <c r="A323" s="10"/>
      <c r="B323" s="90"/>
      <c r="C323" s="90"/>
      <c r="D323" s="90"/>
      <c r="E323" s="80"/>
      <c r="F323" s="84">
        <v>321</v>
      </c>
      <c r="G323" s="84"/>
      <c r="H323" s="97"/>
      <c r="I323" s="97"/>
      <c r="J323" s="97">
        <v>1598</v>
      </c>
      <c r="K323" s="97">
        <v>179.16931</v>
      </c>
      <c r="L323" s="96"/>
    </row>
    <row r="324" spans="1:12" ht="15">
      <c r="A324" s="7" t="s">
        <v>73</v>
      </c>
      <c r="B324" s="155" t="s">
        <v>43</v>
      </c>
      <c r="C324" s="155">
        <v>1000</v>
      </c>
      <c r="D324" s="155">
        <v>1006</v>
      </c>
      <c r="E324" s="83"/>
      <c r="F324" s="83"/>
      <c r="G324" s="83"/>
      <c r="H324" s="157" t="e">
        <f aca="true" t="shared" si="54" ref="H324:K325">H325</f>
        <v>#REF!</v>
      </c>
      <c r="I324" s="157">
        <f t="shared" si="54"/>
        <v>568.78259</v>
      </c>
      <c r="J324" s="157">
        <f t="shared" si="54"/>
        <v>842.3</v>
      </c>
      <c r="K324" s="203">
        <f t="shared" si="54"/>
        <v>842.3</v>
      </c>
      <c r="L324" s="143">
        <f t="shared" si="50"/>
        <v>100</v>
      </c>
    </row>
    <row r="325" spans="1:12" ht="15">
      <c r="A325" s="8" t="s">
        <v>16</v>
      </c>
      <c r="B325" s="90" t="s">
        <v>43</v>
      </c>
      <c r="C325" s="90">
        <v>1000</v>
      </c>
      <c r="D325" s="90">
        <v>1006</v>
      </c>
      <c r="E325" s="84" t="s">
        <v>297</v>
      </c>
      <c r="F325" s="82"/>
      <c r="G325" s="82"/>
      <c r="H325" s="97" t="e">
        <f t="shared" si="54"/>
        <v>#REF!</v>
      </c>
      <c r="I325" s="97">
        <f t="shared" si="54"/>
        <v>568.78259</v>
      </c>
      <c r="J325" s="97">
        <f t="shared" si="54"/>
        <v>842.3</v>
      </c>
      <c r="K325" s="97">
        <f t="shared" si="54"/>
        <v>842.3</v>
      </c>
      <c r="L325" s="96">
        <f t="shared" si="50"/>
        <v>100</v>
      </c>
    </row>
    <row r="326" spans="1:12" ht="30">
      <c r="A326" s="61" t="s">
        <v>409</v>
      </c>
      <c r="B326" s="90" t="s">
        <v>43</v>
      </c>
      <c r="C326" s="90">
        <v>1000</v>
      </c>
      <c r="D326" s="90">
        <v>1006</v>
      </c>
      <c r="E326" s="80" t="s">
        <v>410</v>
      </c>
      <c r="F326" s="82"/>
      <c r="G326" s="82"/>
      <c r="H326" s="97" t="e">
        <f>#REF!</f>
        <v>#REF!</v>
      </c>
      <c r="I326" s="97">
        <f>I327+I332</f>
        <v>568.78259</v>
      </c>
      <c r="J326" s="97">
        <f>J327+J332</f>
        <v>842.3</v>
      </c>
      <c r="K326" s="97">
        <f>K327+K332</f>
        <v>842.3</v>
      </c>
      <c r="L326" s="96">
        <f t="shared" si="50"/>
        <v>100</v>
      </c>
    </row>
    <row r="327" spans="1:12" ht="60">
      <c r="A327" s="8" t="s">
        <v>19</v>
      </c>
      <c r="B327" s="90" t="s">
        <v>43</v>
      </c>
      <c r="C327" s="90">
        <v>1000</v>
      </c>
      <c r="D327" s="90">
        <v>1006</v>
      </c>
      <c r="E327" s="80" t="s">
        <v>410</v>
      </c>
      <c r="F327" s="84">
        <v>100</v>
      </c>
      <c r="G327" s="82"/>
      <c r="H327" s="97">
        <f aca="true" t="shared" si="55" ref="H327:K328">H328</f>
        <v>795</v>
      </c>
      <c r="I327" s="97">
        <f t="shared" si="55"/>
        <v>556.68259</v>
      </c>
      <c r="J327" s="97">
        <f t="shared" si="55"/>
        <v>782.443</v>
      </c>
      <c r="K327" s="97">
        <f t="shared" si="55"/>
        <v>782.443</v>
      </c>
      <c r="L327" s="96">
        <f t="shared" si="50"/>
        <v>100</v>
      </c>
    </row>
    <row r="328" spans="1:12" ht="15">
      <c r="A328" s="8" t="s">
        <v>554</v>
      </c>
      <c r="B328" s="90" t="s">
        <v>43</v>
      </c>
      <c r="C328" s="90">
        <v>1000</v>
      </c>
      <c r="D328" s="90">
        <v>1006</v>
      </c>
      <c r="E328" s="80" t="s">
        <v>410</v>
      </c>
      <c r="F328" s="84">
        <v>110</v>
      </c>
      <c r="G328" s="82"/>
      <c r="H328" s="97">
        <f t="shared" si="55"/>
        <v>795</v>
      </c>
      <c r="I328" s="97">
        <f t="shared" si="55"/>
        <v>556.68259</v>
      </c>
      <c r="J328" s="97">
        <f t="shared" si="55"/>
        <v>782.443</v>
      </c>
      <c r="K328" s="97">
        <f t="shared" si="55"/>
        <v>782.443</v>
      </c>
      <c r="L328" s="96">
        <f t="shared" si="50"/>
        <v>100</v>
      </c>
    </row>
    <row r="329" spans="1:12" ht="15">
      <c r="A329" s="10" t="s">
        <v>9</v>
      </c>
      <c r="B329" s="90" t="s">
        <v>43</v>
      </c>
      <c r="C329" s="90">
        <v>1000</v>
      </c>
      <c r="D329" s="90">
        <v>1006</v>
      </c>
      <c r="E329" s="80" t="s">
        <v>410</v>
      </c>
      <c r="F329" s="84">
        <v>110</v>
      </c>
      <c r="G329" s="84">
        <v>2</v>
      </c>
      <c r="H329" s="97">
        <v>795</v>
      </c>
      <c r="I329" s="97">
        <v>556.68259</v>
      </c>
      <c r="J329" s="97">
        <v>782.443</v>
      </c>
      <c r="K329" s="97">
        <v>782.443</v>
      </c>
      <c r="L329" s="96">
        <f t="shared" si="50"/>
        <v>100</v>
      </c>
    </row>
    <row r="330" spans="1:12" ht="15" hidden="1">
      <c r="A330" s="10"/>
      <c r="B330" s="90"/>
      <c r="C330" s="90"/>
      <c r="D330" s="90"/>
      <c r="E330" s="80"/>
      <c r="F330" s="84">
        <v>111</v>
      </c>
      <c r="G330" s="84"/>
      <c r="H330" s="97"/>
      <c r="I330" s="97"/>
      <c r="J330" s="97">
        <v>553</v>
      </c>
      <c r="K330" s="97">
        <v>115.0622</v>
      </c>
      <c r="L330" s="96"/>
    </row>
    <row r="331" spans="1:12" ht="15" hidden="1">
      <c r="A331" s="10"/>
      <c r="B331" s="90"/>
      <c r="C331" s="90"/>
      <c r="D331" s="90"/>
      <c r="E331" s="80"/>
      <c r="F331" s="84">
        <v>119</v>
      </c>
      <c r="G331" s="84"/>
      <c r="H331" s="97"/>
      <c r="I331" s="97"/>
      <c r="J331" s="97">
        <v>167</v>
      </c>
      <c r="K331" s="97">
        <v>15.82557</v>
      </c>
      <c r="L331" s="96"/>
    </row>
    <row r="332" spans="1:12" ht="30">
      <c r="A332" s="74" t="s">
        <v>413</v>
      </c>
      <c r="B332" s="90" t="s">
        <v>43</v>
      </c>
      <c r="C332" s="90">
        <v>1000</v>
      </c>
      <c r="D332" s="90">
        <v>1006</v>
      </c>
      <c r="E332" s="80" t="s">
        <v>410</v>
      </c>
      <c r="F332" s="84">
        <v>200</v>
      </c>
      <c r="G332" s="82"/>
      <c r="H332" s="97">
        <f aca="true" t="shared" si="56" ref="H332:K333">H333</f>
        <v>15.7</v>
      </c>
      <c r="I332" s="97">
        <f t="shared" si="56"/>
        <v>12.1</v>
      </c>
      <c r="J332" s="97">
        <f t="shared" si="56"/>
        <v>59.857</v>
      </c>
      <c r="K332" s="97">
        <f t="shared" si="56"/>
        <v>59.857</v>
      </c>
      <c r="L332" s="96">
        <f t="shared" si="50"/>
        <v>100</v>
      </c>
    </row>
    <row r="333" spans="1:12" ht="30">
      <c r="A333" s="8" t="s">
        <v>22</v>
      </c>
      <c r="B333" s="90" t="s">
        <v>43</v>
      </c>
      <c r="C333" s="90">
        <v>1000</v>
      </c>
      <c r="D333" s="90">
        <v>1006</v>
      </c>
      <c r="E333" s="80" t="s">
        <v>410</v>
      </c>
      <c r="F333" s="84">
        <v>240</v>
      </c>
      <c r="G333" s="82"/>
      <c r="H333" s="97">
        <f t="shared" si="56"/>
        <v>15.7</v>
      </c>
      <c r="I333" s="97">
        <f t="shared" si="56"/>
        <v>12.1</v>
      </c>
      <c r="J333" s="97">
        <f t="shared" si="56"/>
        <v>59.857</v>
      </c>
      <c r="K333" s="97">
        <f t="shared" si="56"/>
        <v>59.857</v>
      </c>
      <c r="L333" s="96">
        <f t="shared" si="50"/>
        <v>100</v>
      </c>
    </row>
    <row r="334" spans="1:12" ht="15">
      <c r="A334" s="10" t="s">
        <v>9</v>
      </c>
      <c r="B334" s="90" t="s">
        <v>43</v>
      </c>
      <c r="C334" s="90">
        <v>1000</v>
      </c>
      <c r="D334" s="90">
        <v>1006</v>
      </c>
      <c r="E334" s="80" t="s">
        <v>410</v>
      </c>
      <c r="F334" s="84">
        <v>240</v>
      </c>
      <c r="G334" s="84">
        <v>2</v>
      </c>
      <c r="H334" s="97">
        <v>15.7</v>
      </c>
      <c r="I334" s="97">
        <v>12.1</v>
      </c>
      <c r="J334" s="97">
        <v>59.857</v>
      </c>
      <c r="K334" s="97">
        <v>59.857</v>
      </c>
      <c r="L334" s="96">
        <f t="shared" si="50"/>
        <v>100</v>
      </c>
    </row>
    <row r="335" spans="1:12" ht="15" hidden="1">
      <c r="A335" s="10"/>
      <c r="B335" s="90"/>
      <c r="C335" s="90"/>
      <c r="D335" s="90"/>
      <c r="E335" s="80"/>
      <c r="F335" s="84">
        <v>244</v>
      </c>
      <c r="G335" s="84"/>
      <c r="H335" s="97"/>
      <c r="I335" s="97"/>
      <c r="J335" s="97">
        <v>122.3</v>
      </c>
      <c r="K335" s="97">
        <v>13</v>
      </c>
      <c r="L335" s="96"/>
    </row>
    <row r="336" spans="1:13" s="129" customFormat="1" ht="15">
      <c r="A336" s="124" t="s">
        <v>74</v>
      </c>
      <c r="B336" s="125" t="s">
        <v>75</v>
      </c>
      <c r="C336" s="126"/>
      <c r="D336" s="126"/>
      <c r="E336" s="127"/>
      <c r="F336" s="127"/>
      <c r="G336" s="127"/>
      <c r="H336" s="130" t="e">
        <f>H339+H469+H592+H511+H583</f>
        <v>#REF!</v>
      </c>
      <c r="I336" s="130" t="e">
        <f>I339+I469+I592+I511+I583</f>
        <v>#REF!</v>
      </c>
      <c r="J336" s="130">
        <f>J339+J469+J592+J511+J583+J461</f>
        <v>64137.203219999996</v>
      </c>
      <c r="K336" s="130">
        <f>K339+K469+K511+K592</f>
        <v>50585.16745</v>
      </c>
      <c r="L336" s="144">
        <f t="shared" si="50"/>
        <v>78.8702420909834</v>
      </c>
      <c r="M336" s="128"/>
    </row>
    <row r="337" spans="1:18" ht="15">
      <c r="A337" s="7" t="s">
        <v>8</v>
      </c>
      <c r="B337" s="155">
        <v>1</v>
      </c>
      <c r="C337" s="89"/>
      <c r="D337" s="89"/>
      <c r="E337" s="82"/>
      <c r="F337" s="82"/>
      <c r="G337" s="82"/>
      <c r="H337" s="157" t="e">
        <f>H345+H350+#REF!+H372+H413+H418+H429+H482+H497+H598+H436+H442+H475+H509+H556+H628+H424+H567+H353+H517+H538+H590</f>
        <v>#REF!</v>
      </c>
      <c r="I337" s="157" t="e">
        <f>I345+I350+#REF!+I372+I413+I418+I429+I482+I497+I598+I436+I442+I475+I509+I556+I628+I424+I567+I353+I517+I538+I590</f>
        <v>#REF!</v>
      </c>
      <c r="J337" s="157">
        <f>J345+J350+J372+J413+J418+J429+J482+J497+J598+J436+J442+J475+J509+J556+J628+J424+J567+J353+J517+J538+J590+J467+J582+J454+J459+J447+J561+J532+J357+J361+J364+J501+J571+J602+J574+J422</f>
        <v>27166</v>
      </c>
      <c r="K337" s="203">
        <f>K345+K350+K357+K361+K364+K372+K413+K418+K422+K429+K436+K442+K447+K454+K459+K475+K482+K497+K501+K532+K538+K567+K571+K574+K598+K602+K628</f>
        <v>27091.58123000001</v>
      </c>
      <c r="L337" s="143">
        <f t="shared" si="50"/>
        <v>99.72605915482593</v>
      </c>
      <c r="R337" s="104"/>
    </row>
    <row r="338" spans="1:14" ht="15">
      <c r="A338" s="7" t="s">
        <v>9</v>
      </c>
      <c r="B338" s="155">
        <v>2</v>
      </c>
      <c r="C338" s="89"/>
      <c r="D338" s="89"/>
      <c r="E338" s="82"/>
      <c r="F338" s="82"/>
      <c r="G338" s="82"/>
      <c r="H338" s="157" t="e">
        <f>H383+H388+H393+H398+H635+#REF!+#REF!+#REF!+#REF!+#REF!+#REF!+H400+#REF!+#REF!+#REF!</f>
        <v>#REF!</v>
      </c>
      <c r="I338" s="157" t="e">
        <f>I383+I388+I393+I398+I635+#REF!+#REF!+#REF!+#REF!+#REF!+#REF!+I400+#REF!+#REF!+#REF!</f>
        <v>#REF!</v>
      </c>
      <c r="J338" s="157">
        <f>J383+J388+J393+J398+J635+J400+J522+J527+J609+J640+J488+J550+J546+J612+J618+J623+J493+J379</f>
        <v>36971.203219999996</v>
      </c>
      <c r="K338" s="203">
        <f>K379+K383+K388+K393+K398+K403+K408+K493+K522+K527+K609+K618+K623+K635+K640</f>
        <v>23493.586220000005</v>
      </c>
      <c r="L338" s="143">
        <f t="shared" si="50"/>
        <v>63.545635991881596</v>
      </c>
      <c r="N338" s="100"/>
    </row>
    <row r="339" spans="1:12" ht="15">
      <c r="A339" s="7" t="s">
        <v>12</v>
      </c>
      <c r="B339" s="155" t="s">
        <v>75</v>
      </c>
      <c r="C339" s="155" t="s">
        <v>13</v>
      </c>
      <c r="D339" s="89"/>
      <c r="E339" s="82"/>
      <c r="F339" s="82"/>
      <c r="G339" s="82"/>
      <c r="H339" s="157" t="e">
        <f>H340+H367+H374</f>
        <v>#REF!</v>
      </c>
      <c r="I339" s="157" t="e">
        <f>I340+I367+I374</f>
        <v>#REF!</v>
      </c>
      <c r="J339" s="157">
        <f>J340+J367+J374</f>
        <v>18818.1</v>
      </c>
      <c r="K339" s="203">
        <f>K340+K367+K374</f>
        <v>18319.816740000002</v>
      </c>
      <c r="L339" s="143">
        <f t="shared" si="50"/>
        <v>97.35210642944826</v>
      </c>
    </row>
    <row r="340" spans="1:12" ht="57">
      <c r="A340" s="7" t="s">
        <v>76</v>
      </c>
      <c r="B340" s="155" t="s">
        <v>75</v>
      </c>
      <c r="C340" s="155" t="s">
        <v>77</v>
      </c>
      <c r="D340" s="155" t="s">
        <v>77</v>
      </c>
      <c r="E340" s="83"/>
      <c r="F340" s="83"/>
      <c r="G340" s="83"/>
      <c r="H340" s="157" t="e">
        <f aca="true" t="shared" si="57" ref="H340:K341">H341</f>
        <v>#REF!</v>
      </c>
      <c r="I340" s="157" t="e">
        <f t="shared" si="57"/>
        <v>#REF!</v>
      </c>
      <c r="J340" s="157">
        <f t="shared" si="57"/>
        <v>16833</v>
      </c>
      <c r="K340" s="203">
        <f t="shared" si="57"/>
        <v>16830.284420000004</v>
      </c>
      <c r="L340" s="143">
        <f t="shared" si="50"/>
        <v>99.98386752212917</v>
      </c>
    </row>
    <row r="341" spans="1:12" ht="15">
      <c r="A341" s="8" t="s">
        <v>16</v>
      </c>
      <c r="B341" s="90" t="s">
        <v>75</v>
      </c>
      <c r="C341" s="90" t="s">
        <v>13</v>
      </c>
      <c r="D341" s="90" t="s">
        <v>77</v>
      </c>
      <c r="E341" s="84" t="s">
        <v>297</v>
      </c>
      <c r="F341" s="82"/>
      <c r="G341" s="82"/>
      <c r="H341" s="97" t="e">
        <f t="shared" si="57"/>
        <v>#REF!</v>
      </c>
      <c r="I341" s="97" t="e">
        <f t="shared" si="57"/>
        <v>#REF!</v>
      </c>
      <c r="J341" s="97">
        <f t="shared" si="57"/>
        <v>16833</v>
      </c>
      <c r="K341" s="97">
        <f t="shared" si="57"/>
        <v>16830.284420000004</v>
      </c>
      <c r="L341" s="96">
        <f t="shared" si="50"/>
        <v>99.98386752212917</v>
      </c>
    </row>
    <row r="342" spans="1:12" ht="30">
      <c r="A342" s="8" t="s">
        <v>66</v>
      </c>
      <c r="B342" s="90" t="s">
        <v>75</v>
      </c>
      <c r="C342" s="90" t="s">
        <v>13</v>
      </c>
      <c r="D342" s="90" t="s">
        <v>77</v>
      </c>
      <c r="E342" s="84" t="s">
        <v>295</v>
      </c>
      <c r="F342" s="82"/>
      <c r="G342" s="82"/>
      <c r="H342" s="97" t="e">
        <f>H343+H348+H359+H351</f>
        <v>#REF!</v>
      </c>
      <c r="I342" s="97" t="e">
        <f>I343+I348+I359+I351</f>
        <v>#REF!</v>
      </c>
      <c r="J342" s="97">
        <f>J343+J348+J359+J351+J355</f>
        <v>16833</v>
      </c>
      <c r="K342" s="97">
        <f>K345+K350+K357+K372+K361+K364</f>
        <v>16830.284420000004</v>
      </c>
      <c r="L342" s="96">
        <f t="shared" si="50"/>
        <v>99.98386752212917</v>
      </c>
    </row>
    <row r="343" spans="1:12" ht="60">
      <c r="A343" s="8" t="s">
        <v>19</v>
      </c>
      <c r="B343" s="90" t="s">
        <v>75</v>
      </c>
      <c r="C343" s="90" t="s">
        <v>13</v>
      </c>
      <c r="D343" s="90" t="s">
        <v>77</v>
      </c>
      <c r="E343" s="84" t="s">
        <v>295</v>
      </c>
      <c r="F343" s="84">
        <v>100</v>
      </c>
      <c r="G343" s="82"/>
      <c r="H343" s="97">
        <f aca="true" t="shared" si="58" ref="H343:K344">H344</f>
        <v>8404</v>
      </c>
      <c r="I343" s="97">
        <f t="shared" si="58"/>
        <v>8170.58448</v>
      </c>
      <c r="J343" s="97">
        <f t="shared" si="58"/>
        <v>12725</v>
      </c>
      <c r="K343" s="97">
        <f t="shared" si="58"/>
        <v>12723.70417</v>
      </c>
      <c r="L343" s="96">
        <f t="shared" si="50"/>
        <v>99.98981666011788</v>
      </c>
    </row>
    <row r="344" spans="1:12" ht="30">
      <c r="A344" s="8" t="s">
        <v>20</v>
      </c>
      <c r="B344" s="90" t="s">
        <v>75</v>
      </c>
      <c r="C344" s="90" t="s">
        <v>13</v>
      </c>
      <c r="D344" s="90" t="s">
        <v>77</v>
      </c>
      <c r="E344" s="84" t="s">
        <v>295</v>
      </c>
      <c r="F344" s="84">
        <v>120</v>
      </c>
      <c r="G344" s="82"/>
      <c r="H344" s="97">
        <f t="shared" si="58"/>
        <v>8404</v>
      </c>
      <c r="I344" s="97">
        <f t="shared" si="58"/>
        <v>8170.58448</v>
      </c>
      <c r="J344" s="97">
        <f t="shared" si="58"/>
        <v>12725</v>
      </c>
      <c r="K344" s="97">
        <f t="shared" si="58"/>
        <v>12723.70417</v>
      </c>
      <c r="L344" s="96">
        <f t="shared" si="50"/>
        <v>99.98981666011788</v>
      </c>
    </row>
    <row r="345" spans="1:12" ht="15">
      <c r="A345" s="10" t="s">
        <v>8</v>
      </c>
      <c r="B345" s="90" t="s">
        <v>75</v>
      </c>
      <c r="C345" s="90" t="s">
        <v>13</v>
      </c>
      <c r="D345" s="90" t="s">
        <v>77</v>
      </c>
      <c r="E345" s="84" t="s">
        <v>295</v>
      </c>
      <c r="F345" s="84">
        <v>120</v>
      </c>
      <c r="G345" s="84">
        <v>1</v>
      </c>
      <c r="H345" s="97">
        <v>8404</v>
      </c>
      <c r="I345" s="97">
        <v>8170.58448</v>
      </c>
      <c r="J345" s="97">
        <v>12725</v>
      </c>
      <c r="K345" s="97">
        <v>12723.70417</v>
      </c>
      <c r="L345" s="96">
        <f t="shared" si="50"/>
        <v>99.98981666011788</v>
      </c>
    </row>
    <row r="346" spans="1:12" ht="15" hidden="1">
      <c r="A346" s="10"/>
      <c r="B346" s="90"/>
      <c r="C346" s="90"/>
      <c r="D346" s="90"/>
      <c r="E346" s="84"/>
      <c r="F346" s="84">
        <v>121</v>
      </c>
      <c r="G346" s="84"/>
      <c r="H346" s="97"/>
      <c r="I346" s="97"/>
      <c r="J346" s="97">
        <v>9200</v>
      </c>
      <c r="K346" s="97">
        <v>2822.80352</v>
      </c>
      <c r="L346" s="96"/>
    </row>
    <row r="347" spans="1:12" ht="15" hidden="1">
      <c r="A347" s="10"/>
      <c r="B347" s="90"/>
      <c r="C347" s="90"/>
      <c r="D347" s="90"/>
      <c r="E347" s="84"/>
      <c r="F347" s="84">
        <v>129</v>
      </c>
      <c r="G347" s="84"/>
      <c r="H347" s="97"/>
      <c r="I347" s="97"/>
      <c r="J347" s="97">
        <v>2700</v>
      </c>
      <c r="K347" s="97">
        <v>707.97622</v>
      </c>
      <c r="L347" s="96"/>
    </row>
    <row r="348" spans="1:12" ht="30">
      <c r="A348" s="74" t="s">
        <v>413</v>
      </c>
      <c r="B348" s="90" t="s">
        <v>75</v>
      </c>
      <c r="C348" s="90" t="s">
        <v>13</v>
      </c>
      <c r="D348" s="90" t="s">
        <v>77</v>
      </c>
      <c r="E348" s="84" t="s">
        <v>295</v>
      </c>
      <c r="F348" s="84">
        <v>200</v>
      </c>
      <c r="G348" s="82"/>
      <c r="H348" s="97">
        <f aca="true" t="shared" si="59" ref="H348:K349">H349</f>
        <v>4860</v>
      </c>
      <c r="I348" s="97">
        <f t="shared" si="59"/>
        <v>2693.99755</v>
      </c>
      <c r="J348" s="97">
        <f t="shared" si="59"/>
        <v>3567</v>
      </c>
      <c r="K348" s="97">
        <f t="shared" si="59"/>
        <v>3566.85712</v>
      </c>
      <c r="L348" s="96">
        <f t="shared" si="50"/>
        <v>99.99599439304738</v>
      </c>
    </row>
    <row r="349" spans="1:12" ht="30">
      <c r="A349" s="8" t="s">
        <v>22</v>
      </c>
      <c r="B349" s="90" t="s">
        <v>75</v>
      </c>
      <c r="C349" s="90" t="s">
        <v>13</v>
      </c>
      <c r="D349" s="90" t="s">
        <v>77</v>
      </c>
      <c r="E349" s="84" t="s">
        <v>295</v>
      </c>
      <c r="F349" s="84">
        <v>240</v>
      </c>
      <c r="G349" s="82"/>
      <c r="H349" s="97">
        <f t="shared" si="59"/>
        <v>4860</v>
      </c>
      <c r="I349" s="97">
        <f t="shared" si="59"/>
        <v>2693.99755</v>
      </c>
      <c r="J349" s="97">
        <f t="shared" si="59"/>
        <v>3567</v>
      </c>
      <c r="K349" s="97">
        <f t="shared" si="59"/>
        <v>3566.85712</v>
      </c>
      <c r="L349" s="96">
        <f t="shared" si="50"/>
        <v>99.99599439304738</v>
      </c>
    </row>
    <row r="350" spans="1:12" ht="15">
      <c r="A350" s="10" t="s">
        <v>8</v>
      </c>
      <c r="B350" s="90" t="s">
        <v>75</v>
      </c>
      <c r="C350" s="90" t="s">
        <v>13</v>
      </c>
      <c r="D350" s="90" t="s">
        <v>77</v>
      </c>
      <c r="E350" s="84" t="s">
        <v>295</v>
      </c>
      <c r="F350" s="84">
        <v>240</v>
      </c>
      <c r="G350" s="84">
        <v>1</v>
      </c>
      <c r="H350" s="97">
        <v>4860</v>
      </c>
      <c r="I350" s="97">
        <v>2693.99755</v>
      </c>
      <c r="J350" s="97">
        <v>3567</v>
      </c>
      <c r="K350" s="97">
        <v>3566.85712</v>
      </c>
      <c r="L350" s="96">
        <f t="shared" si="50"/>
        <v>99.99599439304738</v>
      </c>
    </row>
    <row r="351" spans="1:12" ht="15" customHeight="1" hidden="1">
      <c r="A351" s="8" t="s">
        <v>53</v>
      </c>
      <c r="B351" s="90" t="s">
        <v>75</v>
      </c>
      <c r="C351" s="90" t="s">
        <v>13</v>
      </c>
      <c r="D351" s="90" t="s">
        <v>77</v>
      </c>
      <c r="E351" s="84" t="s">
        <v>18</v>
      </c>
      <c r="F351" s="84">
        <v>300</v>
      </c>
      <c r="G351" s="82"/>
      <c r="H351" s="97">
        <f aca="true" t="shared" si="60" ref="H351:K352">H352</f>
        <v>80</v>
      </c>
      <c r="I351" s="97">
        <f t="shared" si="60"/>
        <v>79.8</v>
      </c>
      <c r="J351" s="97">
        <f t="shared" si="60"/>
        <v>0</v>
      </c>
      <c r="K351" s="97">
        <f t="shared" si="60"/>
        <v>0</v>
      </c>
      <c r="L351" s="96" t="e">
        <f t="shared" si="50"/>
        <v>#DIV/0!</v>
      </c>
    </row>
    <row r="352" spans="1:12" ht="30" customHeight="1" hidden="1">
      <c r="A352" s="8" t="s">
        <v>54</v>
      </c>
      <c r="B352" s="90" t="s">
        <v>75</v>
      </c>
      <c r="C352" s="90" t="s">
        <v>13</v>
      </c>
      <c r="D352" s="90" t="s">
        <v>77</v>
      </c>
      <c r="E352" s="84" t="s">
        <v>18</v>
      </c>
      <c r="F352" s="84">
        <v>320</v>
      </c>
      <c r="G352" s="82"/>
      <c r="H352" s="97">
        <f t="shared" si="60"/>
        <v>80</v>
      </c>
      <c r="I352" s="97">
        <f t="shared" si="60"/>
        <v>79.8</v>
      </c>
      <c r="J352" s="97">
        <f t="shared" si="60"/>
        <v>0</v>
      </c>
      <c r="K352" s="97">
        <f t="shared" si="60"/>
        <v>0</v>
      </c>
      <c r="L352" s="96" t="e">
        <f t="shared" si="50"/>
        <v>#DIV/0!</v>
      </c>
    </row>
    <row r="353" spans="1:12" ht="15" customHeight="1" hidden="1">
      <c r="A353" s="10" t="s">
        <v>8</v>
      </c>
      <c r="B353" s="90" t="s">
        <v>75</v>
      </c>
      <c r="C353" s="90" t="s">
        <v>13</v>
      </c>
      <c r="D353" s="90" t="s">
        <v>77</v>
      </c>
      <c r="E353" s="84" t="s">
        <v>18</v>
      </c>
      <c r="F353" s="84">
        <v>320</v>
      </c>
      <c r="G353" s="84">
        <v>1</v>
      </c>
      <c r="H353" s="97">
        <v>80</v>
      </c>
      <c r="I353" s="97">
        <v>79.8</v>
      </c>
      <c r="J353" s="97"/>
      <c r="K353" s="97"/>
      <c r="L353" s="96" t="e">
        <f t="shared" si="50"/>
        <v>#DIV/0!</v>
      </c>
    </row>
    <row r="354" spans="1:12" ht="15" customHeight="1" hidden="1">
      <c r="A354" s="10"/>
      <c r="B354" s="90"/>
      <c r="C354" s="90"/>
      <c r="D354" s="90"/>
      <c r="E354" s="84"/>
      <c r="F354" s="84">
        <v>244</v>
      </c>
      <c r="G354" s="84"/>
      <c r="H354" s="97"/>
      <c r="I354" s="97"/>
      <c r="J354" s="97">
        <v>2950</v>
      </c>
      <c r="K354" s="97">
        <v>1010.98627</v>
      </c>
      <c r="L354" s="96"/>
    </row>
    <row r="355" spans="1:12" ht="15">
      <c r="A355" s="8" t="s">
        <v>53</v>
      </c>
      <c r="B355" s="90" t="s">
        <v>75</v>
      </c>
      <c r="C355" s="90" t="s">
        <v>13</v>
      </c>
      <c r="D355" s="90" t="s">
        <v>77</v>
      </c>
      <c r="E355" s="84" t="s">
        <v>295</v>
      </c>
      <c r="F355" s="84">
        <v>300</v>
      </c>
      <c r="G355" s="82"/>
      <c r="H355" s="97">
        <f aca="true" t="shared" si="61" ref="H355:K356">H356</f>
        <v>3863.4</v>
      </c>
      <c r="I355" s="97">
        <f t="shared" si="61"/>
        <v>3196.82868</v>
      </c>
      <c r="J355" s="97">
        <f t="shared" si="61"/>
        <v>87</v>
      </c>
      <c r="K355" s="97">
        <f t="shared" si="61"/>
        <v>86.1</v>
      </c>
      <c r="L355" s="96">
        <f>K355/J355*100</f>
        <v>98.9655172413793</v>
      </c>
    </row>
    <row r="356" spans="1:12" ht="30">
      <c r="A356" s="8" t="s">
        <v>54</v>
      </c>
      <c r="B356" s="90" t="s">
        <v>75</v>
      </c>
      <c r="C356" s="90" t="s">
        <v>13</v>
      </c>
      <c r="D356" s="90" t="s">
        <v>77</v>
      </c>
      <c r="E356" s="84" t="s">
        <v>295</v>
      </c>
      <c r="F356" s="84">
        <v>320</v>
      </c>
      <c r="G356" s="82"/>
      <c r="H356" s="97">
        <f t="shared" si="61"/>
        <v>3863.4</v>
      </c>
      <c r="I356" s="97">
        <f t="shared" si="61"/>
        <v>3196.82868</v>
      </c>
      <c r="J356" s="97">
        <f t="shared" si="61"/>
        <v>87</v>
      </c>
      <c r="K356" s="97">
        <f t="shared" si="61"/>
        <v>86.1</v>
      </c>
      <c r="L356" s="96">
        <f>K356/J356*100</f>
        <v>98.9655172413793</v>
      </c>
    </row>
    <row r="357" spans="1:12" ht="15">
      <c r="A357" s="10" t="s">
        <v>8</v>
      </c>
      <c r="B357" s="90" t="s">
        <v>75</v>
      </c>
      <c r="C357" s="90" t="s">
        <v>13</v>
      </c>
      <c r="D357" s="90" t="s">
        <v>77</v>
      </c>
      <c r="E357" s="84" t="s">
        <v>295</v>
      </c>
      <c r="F357" s="84">
        <v>320</v>
      </c>
      <c r="G357" s="84">
        <v>1</v>
      </c>
      <c r="H357" s="97">
        <v>3863.4</v>
      </c>
      <c r="I357" s="97">
        <v>3196.82868</v>
      </c>
      <c r="J357" s="97">
        <v>87</v>
      </c>
      <c r="K357" s="97">
        <v>86.1</v>
      </c>
      <c r="L357" s="96">
        <f>K357/J357*100</f>
        <v>98.9655172413793</v>
      </c>
    </row>
    <row r="358" spans="1:12" ht="15" hidden="1">
      <c r="A358" s="10"/>
      <c r="B358" s="90"/>
      <c r="C358" s="90"/>
      <c r="D358" s="90"/>
      <c r="E358" s="80"/>
      <c r="F358" s="84">
        <v>323</v>
      </c>
      <c r="G358" s="84"/>
      <c r="H358" s="97"/>
      <c r="I358" s="97"/>
      <c r="J358" s="97">
        <v>100</v>
      </c>
      <c r="K358" s="97">
        <v>86.1</v>
      </c>
      <c r="L358" s="96"/>
    </row>
    <row r="359" spans="1:12" ht="15">
      <c r="A359" s="8" t="s">
        <v>23</v>
      </c>
      <c r="B359" s="90" t="s">
        <v>75</v>
      </c>
      <c r="C359" s="90" t="s">
        <v>13</v>
      </c>
      <c r="D359" s="90" t="s">
        <v>77</v>
      </c>
      <c r="E359" s="84" t="s">
        <v>295</v>
      </c>
      <c r="F359" s="84">
        <v>800</v>
      </c>
      <c r="G359" s="82"/>
      <c r="H359" s="97" t="e">
        <f>H363</f>
        <v>#REF!</v>
      </c>
      <c r="I359" s="97" t="e">
        <f>I363</f>
        <v>#REF!</v>
      </c>
      <c r="J359" s="97">
        <f>J360+J363</f>
        <v>454</v>
      </c>
      <c r="K359" s="97">
        <f>K360+K363</f>
        <v>453.62313</v>
      </c>
      <c r="L359" s="96">
        <f t="shared" si="50"/>
        <v>99.91698898678413</v>
      </c>
    </row>
    <row r="360" spans="1:12" ht="15">
      <c r="A360" s="8" t="s">
        <v>456</v>
      </c>
      <c r="B360" s="90" t="s">
        <v>75</v>
      </c>
      <c r="C360" s="90" t="s">
        <v>13</v>
      </c>
      <c r="D360" s="90" t="s">
        <v>77</v>
      </c>
      <c r="E360" s="84" t="s">
        <v>295</v>
      </c>
      <c r="F360" s="84">
        <v>830</v>
      </c>
      <c r="G360" s="84"/>
      <c r="H360" s="97">
        <f>H361</f>
        <v>4517</v>
      </c>
      <c r="I360" s="97">
        <f>I361</f>
        <v>1736.23365</v>
      </c>
      <c r="J360" s="97">
        <f>J361</f>
        <v>110</v>
      </c>
      <c r="K360" s="97">
        <f>K361</f>
        <v>109.78373</v>
      </c>
      <c r="L360" s="96">
        <f t="shared" si="50"/>
        <v>99.80339090909092</v>
      </c>
    </row>
    <row r="361" spans="1:12" ht="15">
      <c r="A361" s="10" t="s">
        <v>8</v>
      </c>
      <c r="B361" s="90" t="s">
        <v>75</v>
      </c>
      <c r="C361" s="90" t="s">
        <v>13</v>
      </c>
      <c r="D361" s="90" t="s">
        <v>77</v>
      </c>
      <c r="E361" s="84" t="s">
        <v>295</v>
      </c>
      <c r="F361" s="84">
        <v>830</v>
      </c>
      <c r="G361" s="84">
        <v>1</v>
      </c>
      <c r="H361" s="97">
        <v>4517</v>
      </c>
      <c r="I361" s="97">
        <v>1736.23365</v>
      </c>
      <c r="J361" s="97">
        <v>110</v>
      </c>
      <c r="K361" s="97">
        <v>109.78373</v>
      </c>
      <c r="L361" s="96">
        <f t="shared" si="50"/>
        <v>99.80339090909092</v>
      </c>
    </row>
    <row r="362" spans="1:12" ht="15" hidden="1">
      <c r="A362" s="10"/>
      <c r="B362" s="90"/>
      <c r="C362" s="90"/>
      <c r="D362" s="90"/>
      <c r="E362" s="84"/>
      <c r="F362" s="84">
        <v>831</v>
      </c>
      <c r="G362" s="84"/>
      <c r="H362" s="97"/>
      <c r="I362" s="97"/>
      <c r="J362" s="97">
        <v>41.5</v>
      </c>
      <c r="K362" s="97">
        <v>10.55146</v>
      </c>
      <c r="L362" s="96"/>
    </row>
    <row r="363" spans="1:12" ht="15">
      <c r="A363" s="8" t="s">
        <v>24</v>
      </c>
      <c r="B363" s="90" t="s">
        <v>75</v>
      </c>
      <c r="C363" s="90" t="s">
        <v>13</v>
      </c>
      <c r="D363" s="90" t="s">
        <v>77</v>
      </c>
      <c r="E363" s="84" t="s">
        <v>295</v>
      </c>
      <c r="F363" s="84">
        <v>850</v>
      </c>
      <c r="G363" s="82"/>
      <c r="H363" s="97" t="e">
        <f>#REF!</f>
        <v>#REF!</v>
      </c>
      <c r="I363" s="97" t="e">
        <f>#REF!</f>
        <v>#REF!</v>
      </c>
      <c r="J363" s="97">
        <f>J364</f>
        <v>344</v>
      </c>
      <c r="K363" s="97">
        <f>K364</f>
        <v>343.8394</v>
      </c>
      <c r="L363" s="96">
        <f t="shared" si="50"/>
        <v>99.95331395348838</v>
      </c>
    </row>
    <row r="364" spans="1:12" ht="15">
      <c r="A364" s="10" t="s">
        <v>8</v>
      </c>
      <c r="B364" s="90" t="s">
        <v>75</v>
      </c>
      <c r="C364" s="90" t="s">
        <v>13</v>
      </c>
      <c r="D364" s="90" t="s">
        <v>77</v>
      </c>
      <c r="E364" s="84" t="s">
        <v>295</v>
      </c>
      <c r="F364" s="84">
        <v>850</v>
      </c>
      <c r="G364" s="84">
        <v>1</v>
      </c>
      <c r="H364" s="97">
        <v>4517</v>
      </c>
      <c r="I364" s="97">
        <v>1736.23365</v>
      </c>
      <c r="J364" s="97">
        <v>344</v>
      </c>
      <c r="K364" s="97">
        <v>343.8394</v>
      </c>
      <c r="L364" s="96">
        <f>K364/J364*100</f>
        <v>99.95331395348838</v>
      </c>
    </row>
    <row r="365" spans="1:12" ht="15" hidden="1">
      <c r="A365" s="10"/>
      <c r="B365" s="90"/>
      <c r="C365" s="90"/>
      <c r="D365" s="90"/>
      <c r="E365" s="84"/>
      <c r="F365" s="84">
        <v>852</v>
      </c>
      <c r="G365" s="84"/>
      <c r="H365" s="97"/>
      <c r="I365" s="97"/>
      <c r="J365" s="97">
        <v>100</v>
      </c>
      <c r="K365" s="97">
        <v>28.357</v>
      </c>
      <c r="L365" s="96"/>
    </row>
    <row r="366" spans="1:12" ht="15" hidden="1">
      <c r="A366" s="10"/>
      <c r="B366" s="90"/>
      <c r="C366" s="90"/>
      <c r="D366" s="90"/>
      <c r="E366" s="84"/>
      <c r="F366" s="84">
        <v>853</v>
      </c>
      <c r="G366" s="84"/>
      <c r="H366" s="97"/>
      <c r="I366" s="97"/>
      <c r="J366" s="97">
        <v>100</v>
      </c>
      <c r="K366" s="97">
        <v>76.67873</v>
      </c>
      <c r="L366" s="96"/>
    </row>
    <row r="367" spans="1:12" ht="15">
      <c r="A367" s="7" t="s">
        <v>78</v>
      </c>
      <c r="B367" s="155" t="s">
        <v>75</v>
      </c>
      <c r="C367" s="155" t="s">
        <v>13</v>
      </c>
      <c r="D367" s="155" t="s">
        <v>79</v>
      </c>
      <c r="E367" s="83"/>
      <c r="F367" s="83"/>
      <c r="G367" s="83"/>
      <c r="H367" s="157">
        <f aca="true" t="shared" si="62" ref="H367:K371">H368</f>
        <v>150</v>
      </c>
      <c r="I367" s="157">
        <f t="shared" si="62"/>
        <v>0</v>
      </c>
      <c r="J367" s="157">
        <f t="shared" si="62"/>
        <v>10</v>
      </c>
      <c r="K367" s="142">
        <f t="shared" si="62"/>
        <v>0</v>
      </c>
      <c r="L367" s="143">
        <f t="shared" si="50"/>
        <v>0</v>
      </c>
    </row>
    <row r="368" spans="1:12" ht="15">
      <c r="A368" s="8" t="s">
        <v>16</v>
      </c>
      <c r="B368" s="90" t="s">
        <v>75</v>
      </c>
      <c r="C368" s="90" t="s">
        <v>13</v>
      </c>
      <c r="D368" s="90" t="s">
        <v>79</v>
      </c>
      <c r="E368" s="84" t="s">
        <v>297</v>
      </c>
      <c r="F368" s="82"/>
      <c r="G368" s="82"/>
      <c r="H368" s="97">
        <f t="shared" si="62"/>
        <v>150</v>
      </c>
      <c r="I368" s="97">
        <f t="shared" si="62"/>
        <v>0</v>
      </c>
      <c r="J368" s="97">
        <f t="shared" si="62"/>
        <v>10</v>
      </c>
      <c r="K368" s="97">
        <f t="shared" si="62"/>
        <v>0</v>
      </c>
      <c r="L368" s="96">
        <f t="shared" si="50"/>
        <v>0</v>
      </c>
    </row>
    <row r="369" spans="1:12" ht="45">
      <c r="A369" s="8" t="s">
        <v>80</v>
      </c>
      <c r="B369" s="90" t="s">
        <v>75</v>
      </c>
      <c r="C369" s="90" t="s">
        <v>13</v>
      </c>
      <c r="D369" s="90" t="s">
        <v>79</v>
      </c>
      <c r="E369" s="84" t="s">
        <v>302</v>
      </c>
      <c r="F369" s="82"/>
      <c r="G369" s="82"/>
      <c r="H369" s="97">
        <f t="shared" si="62"/>
        <v>150</v>
      </c>
      <c r="I369" s="97">
        <f t="shared" si="62"/>
        <v>0</v>
      </c>
      <c r="J369" s="97">
        <f t="shared" si="62"/>
        <v>10</v>
      </c>
      <c r="K369" s="97">
        <f t="shared" si="62"/>
        <v>0</v>
      </c>
      <c r="L369" s="96">
        <f t="shared" si="50"/>
        <v>0</v>
      </c>
    </row>
    <row r="370" spans="1:12" ht="15">
      <c r="A370" s="8" t="s">
        <v>23</v>
      </c>
      <c r="B370" s="90" t="s">
        <v>75</v>
      </c>
      <c r="C370" s="90" t="s">
        <v>13</v>
      </c>
      <c r="D370" s="90" t="s">
        <v>79</v>
      </c>
      <c r="E370" s="84" t="s">
        <v>302</v>
      </c>
      <c r="F370" s="84">
        <v>800</v>
      </c>
      <c r="G370" s="82"/>
      <c r="H370" s="97">
        <f t="shared" si="62"/>
        <v>150</v>
      </c>
      <c r="I370" s="97">
        <f t="shared" si="62"/>
        <v>0</v>
      </c>
      <c r="J370" s="97">
        <f t="shared" si="62"/>
        <v>10</v>
      </c>
      <c r="K370" s="97">
        <f t="shared" si="62"/>
        <v>0</v>
      </c>
      <c r="L370" s="96">
        <f t="shared" si="50"/>
        <v>0</v>
      </c>
    </row>
    <row r="371" spans="1:12" ht="15">
      <c r="A371" s="8" t="s">
        <v>81</v>
      </c>
      <c r="B371" s="90" t="s">
        <v>75</v>
      </c>
      <c r="C371" s="90" t="s">
        <v>13</v>
      </c>
      <c r="D371" s="90" t="s">
        <v>79</v>
      </c>
      <c r="E371" s="84" t="s">
        <v>302</v>
      </c>
      <c r="F371" s="84">
        <v>870</v>
      </c>
      <c r="G371" s="82"/>
      <c r="H371" s="97">
        <f t="shared" si="62"/>
        <v>150</v>
      </c>
      <c r="I371" s="97">
        <f t="shared" si="62"/>
        <v>0</v>
      </c>
      <c r="J371" s="97">
        <f t="shared" si="62"/>
        <v>10</v>
      </c>
      <c r="K371" s="97">
        <f t="shared" si="62"/>
        <v>0</v>
      </c>
      <c r="L371" s="96">
        <f t="shared" si="50"/>
        <v>0</v>
      </c>
    </row>
    <row r="372" spans="1:12" ht="15">
      <c r="A372" s="10" t="s">
        <v>8</v>
      </c>
      <c r="B372" s="90" t="s">
        <v>75</v>
      </c>
      <c r="C372" s="90" t="s">
        <v>13</v>
      </c>
      <c r="D372" s="90" t="s">
        <v>79</v>
      </c>
      <c r="E372" s="84" t="s">
        <v>302</v>
      </c>
      <c r="F372" s="84">
        <v>870</v>
      </c>
      <c r="G372" s="84">
        <v>1</v>
      </c>
      <c r="H372" s="97">
        <v>150</v>
      </c>
      <c r="I372" s="97"/>
      <c r="J372" s="97">
        <v>10</v>
      </c>
      <c r="K372" s="97">
        <f>K373</f>
        <v>0</v>
      </c>
      <c r="L372" s="96">
        <f t="shared" si="50"/>
        <v>0</v>
      </c>
    </row>
    <row r="373" spans="1:12" ht="15" hidden="1">
      <c r="A373" s="10"/>
      <c r="B373" s="90"/>
      <c r="C373" s="90"/>
      <c r="D373" s="90"/>
      <c r="E373" s="84"/>
      <c r="F373" s="84">
        <v>870</v>
      </c>
      <c r="G373" s="84"/>
      <c r="H373" s="97"/>
      <c r="I373" s="97"/>
      <c r="J373" s="97">
        <v>100</v>
      </c>
      <c r="K373" s="97"/>
      <c r="L373" s="96"/>
    </row>
    <row r="374" spans="1:12" ht="15">
      <c r="A374" s="7" t="s">
        <v>44</v>
      </c>
      <c r="B374" s="155" t="s">
        <v>75</v>
      </c>
      <c r="C374" s="155" t="s">
        <v>13</v>
      </c>
      <c r="D374" s="155" t="s">
        <v>45</v>
      </c>
      <c r="E374" s="83"/>
      <c r="F374" s="83"/>
      <c r="G374" s="83"/>
      <c r="H374" s="157" t="e">
        <f>H375+H431+#REF!</f>
        <v>#REF!</v>
      </c>
      <c r="I374" s="157" t="e">
        <f>I375+I431+#REF!</f>
        <v>#REF!</v>
      </c>
      <c r="J374" s="157">
        <f>J375+J431+J449</f>
        <v>1975.1</v>
      </c>
      <c r="K374" s="203">
        <f>K375+K431+K449</f>
        <v>1489.5323199999998</v>
      </c>
      <c r="L374" s="143">
        <f t="shared" si="50"/>
        <v>75.41553946635614</v>
      </c>
    </row>
    <row r="375" spans="1:12" ht="15">
      <c r="A375" s="8" t="s">
        <v>16</v>
      </c>
      <c r="B375" s="90" t="s">
        <v>75</v>
      </c>
      <c r="C375" s="90" t="s">
        <v>13</v>
      </c>
      <c r="D375" s="90" t="s">
        <v>45</v>
      </c>
      <c r="E375" s="84" t="s">
        <v>297</v>
      </c>
      <c r="F375" s="82"/>
      <c r="G375" s="82"/>
      <c r="H375" s="97">
        <f>H380+H390+H410+H415+H426+H400</f>
        <v>997.55923</v>
      </c>
      <c r="I375" s="97">
        <f>I380+I390+I410+I415+I426+I400</f>
        <v>638.56638</v>
      </c>
      <c r="J375" s="97">
        <f>J380+J390+J410+J415+J426+J400+J376</f>
        <v>1951.1</v>
      </c>
      <c r="K375" s="97">
        <f>K380+K390+K410+K415+K426+K400+K376</f>
        <v>1489.5323199999998</v>
      </c>
      <c r="L375" s="96">
        <f t="shared" si="50"/>
        <v>76.34320742145457</v>
      </c>
    </row>
    <row r="376" spans="1:12" ht="30">
      <c r="A376" s="159" t="s">
        <v>484</v>
      </c>
      <c r="B376" s="90" t="s">
        <v>75</v>
      </c>
      <c r="C376" s="90" t="s">
        <v>13</v>
      </c>
      <c r="D376" s="90" t="s">
        <v>45</v>
      </c>
      <c r="E376" s="84" t="s">
        <v>485</v>
      </c>
      <c r="F376" s="84"/>
      <c r="G376" s="84"/>
      <c r="H376" s="97"/>
      <c r="I376" s="97"/>
      <c r="J376" s="97">
        <f>J377</f>
        <v>645</v>
      </c>
      <c r="K376" s="97">
        <f>K377</f>
        <v>194.88</v>
      </c>
      <c r="L376" s="96"/>
    </row>
    <row r="377" spans="1:12" ht="30">
      <c r="A377" s="74" t="s">
        <v>413</v>
      </c>
      <c r="B377" s="90" t="s">
        <v>75</v>
      </c>
      <c r="C377" s="90" t="s">
        <v>13</v>
      </c>
      <c r="D377" s="90" t="s">
        <v>45</v>
      </c>
      <c r="E377" s="84" t="s">
        <v>485</v>
      </c>
      <c r="F377" s="84">
        <v>200</v>
      </c>
      <c r="G377" s="82"/>
      <c r="H377" s="97">
        <f aca="true" t="shared" si="63" ref="H377:K378">H378</f>
        <v>11.80955</v>
      </c>
      <c r="I377" s="97">
        <f t="shared" si="63"/>
        <v>0</v>
      </c>
      <c r="J377" s="97">
        <f t="shared" si="63"/>
        <v>645</v>
      </c>
      <c r="K377" s="97">
        <f t="shared" si="63"/>
        <v>194.88</v>
      </c>
      <c r="L377" s="96">
        <f>K377/J377*100</f>
        <v>30.21395348837209</v>
      </c>
    </row>
    <row r="378" spans="1:12" ht="30">
      <c r="A378" s="8" t="s">
        <v>22</v>
      </c>
      <c r="B378" s="90" t="s">
        <v>75</v>
      </c>
      <c r="C378" s="90" t="s">
        <v>13</v>
      </c>
      <c r="D378" s="90" t="s">
        <v>45</v>
      </c>
      <c r="E378" s="84" t="s">
        <v>485</v>
      </c>
      <c r="F378" s="84">
        <v>240</v>
      </c>
      <c r="G378" s="82"/>
      <c r="H378" s="97">
        <f t="shared" si="63"/>
        <v>11.80955</v>
      </c>
      <c r="I378" s="97">
        <f t="shared" si="63"/>
        <v>0</v>
      </c>
      <c r="J378" s="97">
        <f t="shared" si="63"/>
        <v>645</v>
      </c>
      <c r="K378" s="97">
        <f t="shared" si="63"/>
        <v>194.88</v>
      </c>
      <c r="L378" s="96">
        <f>K378/J378*100</f>
        <v>30.21395348837209</v>
      </c>
    </row>
    <row r="379" spans="1:12" ht="15">
      <c r="A379" s="10" t="s">
        <v>9</v>
      </c>
      <c r="B379" s="90" t="s">
        <v>75</v>
      </c>
      <c r="C379" s="90" t="s">
        <v>13</v>
      </c>
      <c r="D379" s="90" t="s">
        <v>45</v>
      </c>
      <c r="E379" s="84" t="s">
        <v>485</v>
      </c>
      <c r="F379" s="84">
        <v>240</v>
      </c>
      <c r="G379" s="84">
        <v>2</v>
      </c>
      <c r="H379" s="97">
        <v>11.80955</v>
      </c>
      <c r="I379" s="97"/>
      <c r="J379" s="97">
        <v>645</v>
      </c>
      <c r="K379" s="97">
        <v>194.88</v>
      </c>
      <c r="L379" s="96">
        <f>K379/J379*100</f>
        <v>30.21395348837209</v>
      </c>
    </row>
    <row r="380" spans="1:12" ht="30">
      <c r="A380" s="61" t="s">
        <v>329</v>
      </c>
      <c r="B380" s="90" t="s">
        <v>75</v>
      </c>
      <c r="C380" s="90" t="s">
        <v>13</v>
      </c>
      <c r="D380" s="90" t="s">
        <v>45</v>
      </c>
      <c r="E380" s="84" t="s">
        <v>299</v>
      </c>
      <c r="F380" s="82"/>
      <c r="G380" s="82"/>
      <c r="H380" s="97">
        <f>H381+H386</f>
        <v>193.6</v>
      </c>
      <c r="I380" s="97">
        <f>I381+I386</f>
        <v>102.27331</v>
      </c>
      <c r="J380" s="97">
        <f>J381+J386</f>
        <v>249.9</v>
      </c>
      <c r="K380" s="97">
        <f>K381+K386</f>
        <v>249.9</v>
      </c>
      <c r="L380" s="96">
        <f t="shared" si="50"/>
        <v>100</v>
      </c>
    </row>
    <row r="381" spans="1:12" ht="60">
      <c r="A381" s="8" t="s">
        <v>19</v>
      </c>
      <c r="B381" s="90" t="s">
        <v>75</v>
      </c>
      <c r="C381" s="90" t="s">
        <v>13</v>
      </c>
      <c r="D381" s="90" t="s">
        <v>45</v>
      </c>
      <c r="E381" s="84" t="s">
        <v>299</v>
      </c>
      <c r="F381" s="82">
        <v>100</v>
      </c>
      <c r="G381" s="82"/>
      <c r="H381" s="97">
        <f aca="true" t="shared" si="64" ref="H381:K382">H382</f>
        <v>184.1</v>
      </c>
      <c r="I381" s="97">
        <f t="shared" si="64"/>
        <v>102.27331</v>
      </c>
      <c r="J381" s="97">
        <f t="shared" si="64"/>
        <v>234.9</v>
      </c>
      <c r="K381" s="97">
        <f t="shared" si="64"/>
        <v>234.9</v>
      </c>
      <c r="L381" s="96">
        <f t="shared" si="50"/>
        <v>100</v>
      </c>
    </row>
    <row r="382" spans="1:12" ht="30">
      <c r="A382" s="8" t="s">
        <v>20</v>
      </c>
      <c r="B382" s="90" t="s">
        <v>75</v>
      </c>
      <c r="C382" s="90" t="s">
        <v>13</v>
      </c>
      <c r="D382" s="90" t="s">
        <v>45</v>
      </c>
      <c r="E382" s="84" t="s">
        <v>299</v>
      </c>
      <c r="F382" s="82">
        <v>120</v>
      </c>
      <c r="G382" s="82"/>
      <c r="H382" s="97">
        <f t="shared" si="64"/>
        <v>184.1</v>
      </c>
      <c r="I382" s="97">
        <f t="shared" si="64"/>
        <v>102.27331</v>
      </c>
      <c r="J382" s="97">
        <f t="shared" si="64"/>
        <v>234.9</v>
      </c>
      <c r="K382" s="97">
        <f t="shared" si="64"/>
        <v>234.9</v>
      </c>
      <c r="L382" s="96">
        <f t="shared" si="50"/>
        <v>100</v>
      </c>
    </row>
    <row r="383" spans="1:12" ht="15">
      <c r="A383" s="10" t="s">
        <v>9</v>
      </c>
      <c r="B383" s="90" t="s">
        <v>75</v>
      </c>
      <c r="C383" s="90" t="s">
        <v>13</v>
      </c>
      <c r="D383" s="90" t="s">
        <v>45</v>
      </c>
      <c r="E383" s="84" t="s">
        <v>299</v>
      </c>
      <c r="F383" s="84">
        <v>120</v>
      </c>
      <c r="G383" s="84">
        <v>2</v>
      </c>
      <c r="H383" s="97">
        <v>184.1</v>
      </c>
      <c r="I383" s="97">
        <v>102.27331</v>
      </c>
      <c r="J383" s="97">
        <v>234.9</v>
      </c>
      <c r="K383" s="97">
        <v>234.9</v>
      </c>
      <c r="L383" s="96">
        <f t="shared" si="50"/>
        <v>100</v>
      </c>
    </row>
    <row r="384" spans="1:12" ht="15" hidden="1">
      <c r="A384" s="10"/>
      <c r="B384" s="90"/>
      <c r="C384" s="90"/>
      <c r="D384" s="90"/>
      <c r="E384" s="84"/>
      <c r="F384" s="84">
        <v>121</v>
      </c>
      <c r="G384" s="84"/>
      <c r="H384" s="97"/>
      <c r="I384" s="97"/>
      <c r="J384" s="97">
        <v>180</v>
      </c>
      <c r="K384" s="97">
        <v>29.97851</v>
      </c>
      <c r="L384" s="96"/>
    </row>
    <row r="385" spans="1:12" ht="15" hidden="1">
      <c r="A385" s="10"/>
      <c r="B385" s="90"/>
      <c r="C385" s="90"/>
      <c r="D385" s="90"/>
      <c r="E385" s="84"/>
      <c r="F385" s="84">
        <v>129</v>
      </c>
      <c r="G385" s="84"/>
      <c r="H385" s="97"/>
      <c r="I385" s="97"/>
      <c r="J385" s="97">
        <v>60</v>
      </c>
      <c r="K385" s="97">
        <v>4.753</v>
      </c>
      <c r="L385" s="96"/>
    </row>
    <row r="386" spans="1:12" ht="30">
      <c r="A386" s="74" t="s">
        <v>413</v>
      </c>
      <c r="B386" s="90" t="s">
        <v>75</v>
      </c>
      <c r="C386" s="90" t="s">
        <v>13</v>
      </c>
      <c r="D386" s="90" t="s">
        <v>45</v>
      </c>
      <c r="E386" s="84" t="s">
        <v>299</v>
      </c>
      <c r="F386" s="84">
        <v>200</v>
      </c>
      <c r="G386" s="82"/>
      <c r="H386" s="97">
        <f aca="true" t="shared" si="65" ref="H386:K387">H387</f>
        <v>9.5</v>
      </c>
      <c r="I386" s="97">
        <f t="shared" si="65"/>
        <v>0</v>
      </c>
      <c r="J386" s="97">
        <f t="shared" si="65"/>
        <v>15</v>
      </c>
      <c r="K386" s="97">
        <f t="shared" si="65"/>
        <v>15</v>
      </c>
      <c r="L386" s="96">
        <f t="shared" si="50"/>
        <v>100</v>
      </c>
    </row>
    <row r="387" spans="1:12" ht="30">
      <c r="A387" s="8" t="s">
        <v>22</v>
      </c>
      <c r="B387" s="90" t="s">
        <v>75</v>
      </c>
      <c r="C387" s="90" t="s">
        <v>13</v>
      </c>
      <c r="D387" s="90" t="s">
        <v>45</v>
      </c>
      <c r="E387" s="84" t="s">
        <v>299</v>
      </c>
      <c r="F387" s="84">
        <v>240</v>
      </c>
      <c r="G387" s="82"/>
      <c r="H387" s="97">
        <f t="shared" si="65"/>
        <v>9.5</v>
      </c>
      <c r="I387" s="97">
        <f t="shared" si="65"/>
        <v>0</v>
      </c>
      <c r="J387" s="97">
        <f t="shared" si="65"/>
        <v>15</v>
      </c>
      <c r="K387" s="97">
        <f t="shared" si="65"/>
        <v>15</v>
      </c>
      <c r="L387" s="96">
        <f t="shared" si="50"/>
        <v>100</v>
      </c>
    </row>
    <row r="388" spans="1:12" ht="15">
      <c r="A388" s="10" t="s">
        <v>9</v>
      </c>
      <c r="B388" s="90" t="s">
        <v>75</v>
      </c>
      <c r="C388" s="90" t="s">
        <v>13</v>
      </c>
      <c r="D388" s="90" t="s">
        <v>45</v>
      </c>
      <c r="E388" s="84" t="s">
        <v>299</v>
      </c>
      <c r="F388" s="84">
        <v>240</v>
      </c>
      <c r="G388" s="84">
        <v>2</v>
      </c>
      <c r="H388" s="97">
        <v>9.5</v>
      </c>
      <c r="I388" s="97"/>
      <c r="J388" s="97">
        <v>15</v>
      </c>
      <c r="K388" s="97">
        <v>15</v>
      </c>
      <c r="L388" s="96">
        <f t="shared" si="50"/>
        <v>100</v>
      </c>
    </row>
    <row r="389" spans="1:12" ht="15" hidden="1">
      <c r="A389" s="10"/>
      <c r="B389" s="90"/>
      <c r="C389" s="90"/>
      <c r="D389" s="90"/>
      <c r="E389" s="84"/>
      <c r="F389" s="84">
        <v>244</v>
      </c>
      <c r="G389" s="84"/>
      <c r="H389" s="97"/>
      <c r="I389" s="97"/>
      <c r="J389" s="97">
        <v>9.9</v>
      </c>
      <c r="K389" s="97"/>
      <c r="L389" s="96"/>
    </row>
    <row r="390" spans="1:12" ht="75">
      <c r="A390" s="61" t="s">
        <v>330</v>
      </c>
      <c r="B390" s="90" t="s">
        <v>75</v>
      </c>
      <c r="C390" s="90" t="s">
        <v>13</v>
      </c>
      <c r="D390" s="90" t="s">
        <v>45</v>
      </c>
      <c r="E390" s="84" t="s">
        <v>300</v>
      </c>
      <c r="F390" s="82"/>
      <c r="G390" s="82"/>
      <c r="H390" s="97">
        <f>H391+H396</f>
        <v>193.9</v>
      </c>
      <c r="I390" s="97">
        <f>I391+I396</f>
        <v>120.69534</v>
      </c>
      <c r="J390" s="97">
        <f>J391+J396</f>
        <v>250.2</v>
      </c>
      <c r="K390" s="97">
        <f>K391+K396</f>
        <v>250.2</v>
      </c>
      <c r="L390" s="96">
        <f t="shared" si="50"/>
        <v>100</v>
      </c>
    </row>
    <row r="391" spans="1:12" ht="60">
      <c r="A391" s="8" t="s">
        <v>19</v>
      </c>
      <c r="B391" s="90" t="s">
        <v>75</v>
      </c>
      <c r="C391" s="90" t="s">
        <v>13</v>
      </c>
      <c r="D391" s="90" t="s">
        <v>45</v>
      </c>
      <c r="E391" s="84" t="s">
        <v>300</v>
      </c>
      <c r="F391" s="82">
        <v>100</v>
      </c>
      <c r="G391" s="82"/>
      <c r="H391" s="97">
        <f aca="true" t="shared" si="66" ref="H391:K392">H392</f>
        <v>184.1</v>
      </c>
      <c r="I391" s="97">
        <f t="shared" si="66"/>
        <v>120.69534</v>
      </c>
      <c r="J391" s="97">
        <f t="shared" si="66"/>
        <v>235.2</v>
      </c>
      <c r="K391" s="97">
        <f t="shared" si="66"/>
        <v>235.2</v>
      </c>
      <c r="L391" s="96">
        <f t="shared" si="50"/>
        <v>100</v>
      </c>
    </row>
    <row r="392" spans="1:12" ht="30">
      <c r="A392" s="8" t="s">
        <v>20</v>
      </c>
      <c r="B392" s="90" t="s">
        <v>75</v>
      </c>
      <c r="C392" s="90" t="s">
        <v>13</v>
      </c>
      <c r="D392" s="90" t="s">
        <v>45</v>
      </c>
      <c r="E392" s="84" t="s">
        <v>300</v>
      </c>
      <c r="F392" s="82">
        <v>120</v>
      </c>
      <c r="G392" s="82"/>
      <c r="H392" s="97">
        <f t="shared" si="66"/>
        <v>184.1</v>
      </c>
      <c r="I392" s="97">
        <f t="shared" si="66"/>
        <v>120.69534</v>
      </c>
      <c r="J392" s="97">
        <f t="shared" si="66"/>
        <v>235.2</v>
      </c>
      <c r="K392" s="97">
        <f t="shared" si="66"/>
        <v>235.2</v>
      </c>
      <c r="L392" s="96">
        <f t="shared" si="50"/>
        <v>100</v>
      </c>
    </row>
    <row r="393" spans="1:12" ht="15">
      <c r="A393" s="10" t="s">
        <v>9</v>
      </c>
      <c r="B393" s="90" t="s">
        <v>75</v>
      </c>
      <c r="C393" s="90" t="s">
        <v>13</v>
      </c>
      <c r="D393" s="90" t="s">
        <v>45</v>
      </c>
      <c r="E393" s="84" t="s">
        <v>300</v>
      </c>
      <c r="F393" s="84">
        <v>120</v>
      </c>
      <c r="G393" s="84">
        <v>2</v>
      </c>
      <c r="H393" s="97">
        <v>184.1</v>
      </c>
      <c r="I393" s="97">
        <v>120.69534</v>
      </c>
      <c r="J393" s="97">
        <v>235.2</v>
      </c>
      <c r="K393" s="97">
        <v>235.2</v>
      </c>
      <c r="L393" s="96">
        <f t="shared" si="50"/>
        <v>100</v>
      </c>
    </row>
    <row r="394" spans="1:12" ht="15" hidden="1">
      <c r="A394" s="10"/>
      <c r="B394" s="90"/>
      <c r="C394" s="90"/>
      <c r="D394" s="90"/>
      <c r="E394" s="84"/>
      <c r="F394" s="84">
        <v>121</v>
      </c>
      <c r="G394" s="84"/>
      <c r="H394" s="97"/>
      <c r="I394" s="97"/>
      <c r="J394" s="97">
        <v>180</v>
      </c>
      <c r="K394" s="97">
        <v>34.60146</v>
      </c>
      <c r="L394" s="96"/>
    </row>
    <row r="395" spans="1:12" ht="15" hidden="1">
      <c r="A395" s="10"/>
      <c r="B395" s="90"/>
      <c r="C395" s="90"/>
      <c r="D395" s="90"/>
      <c r="E395" s="84"/>
      <c r="F395" s="84">
        <v>129</v>
      </c>
      <c r="G395" s="84"/>
      <c r="H395" s="97"/>
      <c r="I395" s="97"/>
      <c r="J395" s="97">
        <v>60</v>
      </c>
      <c r="K395" s="97">
        <v>6.248</v>
      </c>
      <c r="L395" s="96"/>
    </row>
    <row r="396" spans="1:12" ht="30">
      <c r="A396" s="74" t="s">
        <v>413</v>
      </c>
      <c r="B396" s="90" t="s">
        <v>75</v>
      </c>
      <c r="C396" s="90" t="s">
        <v>13</v>
      </c>
      <c r="D396" s="90" t="s">
        <v>45</v>
      </c>
      <c r="E396" s="84" t="s">
        <v>300</v>
      </c>
      <c r="F396" s="84">
        <v>200</v>
      </c>
      <c r="G396" s="82"/>
      <c r="H396" s="97">
        <f aca="true" t="shared" si="67" ref="H396:K397">H397</f>
        <v>9.8</v>
      </c>
      <c r="I396" s="97">
        <f t="shared" si="67"/>
        <v>0</v>
      </c>
      <c r="J396" s="97">
        <f t="shared" si="67"/>
        <v>15</v>
      </c>
      <c r="K396" s="97">
        <f t="shared" si="67"/>
        <v>15</v>
      </c>
      <c r="L396" s="96">
        <f>K396/J396*100</f>
        <v>100</v>
      </c>
    </row>
    <row r="397" spans="1:12" ht="30">
      <c r="A397" s="8" t="s">
        <v>22</v>
      </c>
      <c r="B397" s="90" t="s">
        <v>75</v>
      </c>
      <c r="C397" s="90" t="s">
        <v>13</v>
      </c>
      <c r="D397" s="90" t="s">
        <v>45</v>
      </c>
      <c r="E397" s="84" t="s">
        <v>300</v>
      </c>
      <c r="F397" s="84">
        <v>240</v>
      </c>
      <c r="G397" s="82"/>
      <c r="H397" s="97">
        <f t="shared" si="67"/>
        <v>9.8</v>
      </c>
      <c r="I397" s="97">
        <f t="shared" si="67"/>
        <v>0</v>
      </c>
      <c r="J397" s="97">
        <f t="shared" si="67"/>
        <v>15</v>
      </c>
      <c r="K397" s="97">
        <f t="shared" si="67"/>
        <v>15</v>
      </c>
      <c r="L397" s="96">
        <f>K397/J397*100</f>
        <v>100</v>
      </c>
    </row>
    <row r="398" spans="1:12" ht="15">
      <c r="A398" s="10" t="s">
        <v>9</v>
      </c>
      <c r="B398" s="90" t="s">
        <v>75</v>
      </c>
      <c r="C398" s="90" t="s">
        <v>13</v>
      </c>
      <c r="D398" s="90" t="s">
        <v>45</v>
      </c>
      <c r="E398" s="84" t="s">
        <v>300</v>
      </c>
      <c r="F398" s="84">
        <v>240</v>
      </c>
      <c r="G398" s="84">
        <v>2</v>
      </c>
      <c r="H398" s="97">
        <v>9.8</v>
      </c>
      <c r="I398" s="97"/>
      <c r="J398" s="97">
        <v>15</v>
      </c>
      <c r="K398" s="97">
        <v>15</v>
      </c>
      <c r="L398" s="96">
        <f>K398/J398*100</f>
        <v>100</v>
      </c>
    </row>
    <row r="399" spans="1:12" ht="15" hidden="1">
      <c r="A399" s="10"/>
      <c r="B399" s="90"/>
      <c r="C399" s="90"/>
      <c r="D399" s="90"/>
      <c r="E399" s="84"/>
      <c r="F399" s="84">
        <v>244</v>
      </c>
      <c r="G399" s="84"/>
      <c r="H399" s="97"/>
      <c r="I399" s="97"/>
      <c r="J399" s="97">
        <v>10.2</v>
      </c>
      <c r="K399" s="97"/>
      <c r="L399" s="96"/>
    </row>
    <row r="400" spans="1:12" ht="60">
      <c r="A400" s="61" t="s">
        <v>331</v>
      </c>
      <c r="B400" s="90" t="s">
        <v>75</v>
      </c>
      <c r="C400" s="90" t="s">
        <v>13</v>
      </c>
      <c r="D400" s="90" t="s">
        <v>45</v>
      </c>
      <c r="E400" s="84" t="s">
        <v>301</v>
      </c>
      <c r="F400" s="82"/>
      <c r="G400" s="82"/>
      <c r="H400" s="97">
        <f>H401+H406</f>
        <v>75.05923</v>
      </c>
      <c r="I400" s="97">
        <f>I401+I406</f>
        <v>3.5</v>
      </c>
      <c r="J400" s="97">
        <f>J401+J406</f>
        <v>288</v>
      </c>
      <c r="K400" s="97">
        <f>K401+K406</f>
        <v>288</v>
      </c>
      <c r="L400" s="96">
        <f>K400/J400*100</f>
        <v>100</v>
      </c>
    </row>
    <row r="401" spans="1:12" ht="60">
      <c r="A401" s="8" t="s">
        <v>19</v>
      </c>
      <c r="B401" s="90" t="s">
        <v>75</v>
      </c>
      <c r="C401" s="90" t="s">
        <v>13</v>
      </c>
      <c r="D401" s="90" t="s">
        <v>45</v>
      </c>
      <c r="E401" s="84" t="s">
        <v>301</v>
      </c>
      <c r="F401" s="82">
        <v>100</v>
      </c>
      <c r="G401" s="82"/>
      <c r="H401" s="97">
        <f aca="true" t="shared" si="68" ref="H401:K402">H402</f>
        <v>63.24968</v>
      </c>
      <c r="I401" s="97">
        <f t="shared" si="68"/>
        <v>3.5</v>
      </c>
      <c r="J401" s="97">
        <f t="shared" si="68"/>
        <v>280.5</v>
      </c>
      <c r="K401" s="97">
        <f t="shared" si="68"/>
        <v>280.5</v>
      </c>
      <c r="L401" s="96">
        <f>K401/J401*100</f>
        <v>100</v>
      </c>
    </row>
    <row r="402" spans="1:12" ht="30">
      <c r="A402" s="8" t="s">
        <v>20</v>
      </c>
      <c r="B402" s="90" t="s">
        <v>75</v>
      </c>
      <c r="C402" s="90" t="s">
        <v>13</v>
      </c>
      <c r="D402" s="90" t="s">
        <v>45</v>
      </c>
      <c r="E402" s="84" t="s">
        <v>301</v>
      </c>
      <c r="F402" s="82">
        <v>120</v>
      </c>
      <c r="G402" s="82"/>
      <c r="H402" s="97">
        <f t="shared" si="68"/>
        <v>63.24968</v>
      </c>
      <c r="I402" s="97">
        <f t="shared" si="68"/>
        <v>3.5</v>
      </c>
      <c r="J402" s="97">
        <f t="shared" si="68"/>
        <v>280.5</v>
      </c>
      <c r="K402" s="97">
        <f t="shared" si="68"/>
        <v>280.5</v>
      </c>
      <c r="L402" s="96">
        <f>K402/J402*100</f>
        <v>100</v>
      </c>
    </row>
    <row r="403" spans="1:12" ht="15">
      <c r="A403" s="10" t="s">
        <v>9</v>
      </c>
      <c r="B403" s="90" t="s">
        <v>75</v>
      </c>
      <c r="C403" s="90" t="s">
        <v>13</v>
      </c>
      <c r="D403" s="90" t="s">
        <v>45</v>
      </c>
      <c r="E403" s="84" t="s">
        <v>301</v>
      </c>
      <c r="F403" s="84">
        <v>120</v>
      </c>
      <c r="G403" s="84">
        <v>2</v>
      </c>
      <c r="H403" s="97">
        <v>63.24968</v>
      </c>
      <c r="I403" s="97">
        <v>3.5</v>
      </c>
      <c r="J403" s="97">
        <v>280.5</v>
      </c>
      <c r="K403" s="97">
        <v>280.5</v>
      </c>
      <c r="L403" s="96">
        <f>K403/J403*100</f>
        <v>100</v>
      </c>
    </row>
    <row r="404" spans="1:12" ht="15" hidden="1">
      <c r="A404" s="10"/>
      <c r="B404" s="90"/>
      <c r="C404" s="90"/>
      <c r="D404" s="90"/>
      <c r="E404" s="84"/>
      <c r="F404" s="84">
        <v>121</v>
      </c>
      <c r="G404" s="84"/>
      <c r="H404" s="97"/>
      <c r="I404" s="97"/>
      <c r="J404" s="97">
        <v>180</v>
      </c>
      <c r="K404" s="97">
        <v>43.62667</v>
      </c>
      <c r="L404" s="96"/>
    </row>
    <row r="405" spans="1:12" ht="15" hidden="1">
      <c r="A405" s="10"/>
      <c r="B405" s="90"/>
      <c r="C405" s="90"/>
      <c r="D405" s="90"/>
      <c r="E405" s="84"/>
      <c r="F405" s="84">
        <v>129</v>
      </c>
      <c r="G405" s="84"/>
      <c r="H405" s="97"/>
      <c r="I405" s="97"/>
      <c r="J405" s="97">
        <v>60</v>
      </c>
      <c r="K405" s="97">
        <v>7.104</v>
      </c>
      <c r="L405" s="96"/>
    </row>
    <row r="406" spans="1:12" ht="30">
      <c r="A406" s="74" t="s">
        <v>413</v>
      </c>
      <c r="B406" s="90" t="s">
        <v>75</v>
      </c>
      <c r="C406" s="90" t="s">
        <v>13</v>
      </c>
      <c r="D406" s="90" t="s">
        <v>45</v>
      </c>
      <c r="E406" s="84" t="s">
        <v>301</v>
      </c>
      <c r="F406" s="84">
        <v>200</v>
      </c>
      <c r="G406" s="82"/>
      <c r="H406" s="97">
        <f aca="true" t="shared" si="69" ref="H406:K407">H407</f>
        <v>11.80955</v>
      </c>
      <c r="I406" s="97">
        <f t="shared" si="69"/>
        <v>0</v>
      </c>
      <c r="J406" s="97">
        <f t="shared" si="69"/>
        <v>7.5</v>
      </c>
      <c r="K406" s="97">
        <f t="shared" si="69"/>
        <v>7.5</v>
      </c>
      <c r="L406" s="96">
        <f>K406/J406*100</f>
        <v>100</v>
      </c>
    </row>
    <row r="407" spans="1:12" ht="30">
      <c r="A407" s="8" t="s">
        <v>22</v>
      </c>
      <c r="B407" s="90" t="s">
        <v>75</v>
      </c>
      <c r="C407" s="90" t="s">
        <v>13</v>
      </c>
      <c r="D407" s="90" t="s">
        <v>45</v>
      </c>
      <c r="E407" s="84" t="s">
        <v>301</v>
      </c>
      <c r="F407" s="84">
        <v>240</v>
      </c>
      <c r="G407" s="82"/>
      <c r="H407" s="97">
        <f t="shared" si="69"/>
        <v>11.80955</v>
      </c>
      <c r="I407" s="97">
        <f t="shared" si="69"/>
        <v>0</v>
      </c>
      <c r="J407" s="97">
        <f t="shared" si="69"/>
        <v>7.5</v>
      </c>
      <c r="K407" s="97">
        <f t="shared" si="69"/>
        <v>7.5</v>
      </c>
      <c r="L407" s="96">
        <f>K407/J407*100</f>
        <v>100</v>
      </c>
    </row>
    <row r="408" spans="1:12" ht="15">
      <c r="A408" s="10" t="s">
        <v>9</v>
      </c>
      <c r="B408" s="90" t="s">
        <v>75</v>
      </c>
      <c r="C408" s="90" t="s">
        <v>13</v>
      </c>
      <c r="D408" s="90" t="s">
        <v>45</v>
      </c>
      <c r="E408" s="84" t="s">
        <v>301</v>
      </c>
      <c r="F408" s="84">
        <v>240</v>
      </c>
      <c r="G408" s="84">
        <v>2</v>
      </c>
      <c r="H408" s="97">
        <v>11.80955</v>
      </c>
      <c r="I408" s="97"/>
      <c r="J408" s="97">
        <v>7.5</v>
      </c>
      <c r="K408" s="97">
        <v>7.5</v>
      </c>
      <c r="L408" s="96">
        <f>K408/J408*100</f>
        <v>100</v>
      </c>
    </row>
    <row r="409" spans="1:12" ht="15" hidden="1">
      <c r="A409" s="10"/>
      <c r="B409" s="90"/>
      <c r="C409" s="90"/>
      <c r="D409" s="90"/>
      <c r="E409" s="84"/>
      <c r="F409" s="84">
        <v>244</v>
      </c>
      <c r="G409" s="84"/>
      <c r="H409" s="97"/>
      <c r="I409" s="97"/>
      <c r="J409" s="97">
        <v>48</v>
      </c>
      <c r="K409" s="97">
        <v>2</v>
      </c>
      <c r="L409" s="96"/>
    </row>
    <row r="410" spans="1:12" ht="30">
      <c r="A410" s="8" t="s">
        <v>333</v>
      </c>
      <c r="B410" s="90" t="s">
        <v>75</v>
      </c>
      <c r="C410" s="90" t="s">
        <v>13</v>
      </c>
      <c r="D410" s="90" t="s">
        <v>45</v>
      </c>
      <c r="E410" s="84" t="s">
        <v>332</v>
      </c>
      <c r="F410" s="82"/>
      <c r="G410" s="82"/>
      <c r="H410" s="97">
        <f aca="true" t="shared" si="70" ref="H410:K412">H411</f>
        <v>50</v>
      </c>
      <c r="I410" s="97">
        <f t="shared" si="70"/>
        <v>0</v>
      </c>
      <c r="J410" s="97">
        <f t="shared" si="70"/>
        <v>10</v>
      </c>
      <c r="K410" s="97">
        <f t="shared" si="70"/>
        <v>0</v>
      </c>
      <c r="L410" s="96">
        <f>K410/J410*100</f>
        <v>0</v>
      </c>
    </row>
    <row r="411" spans="1:12" ht="30">
      <c r="A411" s="74" t="s">
        <v>413</v>
      </c>
      <c r="B411" s="90" t="s">
        <v>75</v>
      </c>
      <c r="C411" s="90" t="s">
        <v>13</v>
      </c>
      <c r="D411" s="90" t="s">
        <v>45</v>
      </c>
      <c r="E411" s="84" t="s">
        <v>332</v>
      </c>
      <c r="F411" s="84">
        <v>200</v>
      </c>
      <c r="G411" s="82"/>
      <c r="H411" s="97">
        <f t="shared" si="70"/>
        <v>50</v>
      </c>
      <c r="I411" s="97">
        <f t="shared" si="70"/>
        <v>0</v>
      </c>
      <c r="J411" s="97">
        <f t="shared" si="70"/>
        <v>10</v>
      </c>
      <c r="K411" s="97">
        <f t="shared" si="70"/>
        <v>0</v>
      </c>
      <c r="L411" s="96">
        <f>K411/J411*100</f>
        <v>0</v>
      </c>
    </row>
    <row r="412" spans="1:12" ht="30">
      <c r="A412" s="8" t="s">
        <v>22</v>
      </c>
      <c r="B412" s="90" t="s">
        <v>75</v>
      </c>
      <c r="C412" s="90" t="s">
        <v>13</v>
      </c>
      <c r="D412" s="90" t="s">
        <v>45</v>
      </c>
      <c r="E412" s="84" t="s">
        <v>332</v>
      </c>
      <c r="F412" s="84">
        <v>240</v>
      </c>
      <c r="G412" s="82"/>
      <c r="H412" s="97">
        <f t="shared" si="70"/>
        <v>50</v>
      </c>
      <c r="I412" s="97">
        <f t="shared" si="70"/>
        <v>0</v>
      </c>
      <c r="J412" s="97">
        <f t="shared" si="70"/>
        <v>10</v>
      </c>
      <c r="K412" s="97">
        <f t="shared" si="70"/>
        <v>0</v>
      </c>
      <c r="L412" s="96">
        <f>K412/J412*100</f>
        <v>0</v>
      </c>
    </row>
    <row r="413" spans="1:12" ht="15">
      <c r="A413" s="10" t="s">
        <v>8</v>
      </c>
      <c r="B413" s="90" t="s">
        <v>75</v>
      </c>
      <c r="C413" s="90" t="s">
        <v>13</v>
      </c>
      <c r="D413" s="90" t="s">
        <v>45</v>
      </c>
      <c r="E413" s="84" t="s">
        <v>332</v>
      </c>
      <c r="F413" s="84">
        <v>240</v>
      </c>
      <c r="G413" s="84">
        <v>1</v>
      </c>
      <c r="H413" s="97">
        <v>50</v>
      </c>
      <c r="I413" s="97"/>
      <c r="J413" s="97">
        <v>10</v>
      </c>
      <c r="K413" s="97">
        <f>K414</f>
        <v>0</v>
      </c>
      <c r="L413" s="96">
        <f>K413/J413*100</f>
        <v>0</v>
      </c>
    </row>
    <row r="414" spans="1:12" ht="15" hidden="1">
      <c r="A414" s="10"/>
      <c r="B414" s="90"/>
      <c r="C414" s="90"/>
      <c r="D414" s="90"/>
      <c r="E414" s="84"/>
      <c r="F414" s="84">
        <v>244</v>
      </c>
      <c r="G414" s="84"/>
      <c r="H414" s="97"/>
      <c r="I414" s="97"/>
      <c r="J414" s="97">
        <v>20</v>
      </c>
      <c r="K414" s="97"/>
      <c r="L414" s="96"/>
    </row>
    <row r="415" spans="1:12" ht="45">
      <c r="A415" s="8" t="s">
        <v>82</v>
      </c>
      <c r="B415" s="90" t="s">
        <v>75</v>
      </c>
      <c r="C415" s="90" t="s">
        <v>13</v>
      </c>
      <c r="D415" s="90" t="s">
        <v>45</v>
      </c>
      <c r="E415" s="84" t="s">
        <v>334</v>
      </c>
      <c r="F415" s="82"/>
      <c r="G415" s="82"/>
      <c r="H415" s="97">
        <f>H416+H420</f>
        <v>295</v>
      </c>
      <c r="I415" s="97">
        <f>I416+I420</f>
        <v>227.37599999999998</v>
      </c>
      <c r="J415" s="97">
        <f>J416+J420</f>
        <v>305</v>
      </c>
      <c r="K415" s="97">
        <f>K416+K420</f>
        <v>304.00232</v>
      </c>
      <c r="L415" s="96">
        <f>K415/J415*100</f>
        <v>99.67289180327869</v>
      </c>
    </row>
    <row r="416" spans="1:12" ht="30">
      <c r="A416" s="74" t="s">
        <v>413</v>
      </c>
      <c r="B416" s="90" t="s">
        <v>75</v>
      </c>
      <c r="C416" s="90" t="s">
        <v>13</v>
      </c>
      <c r="D416" s="90" t="s">
        <v>45</v>
      </c>
      <c r="E416" s="84" t="s">
        <v>334</v>
      </c>
      <c r="F416" s="84">
        <v>200</v>
      </c>
      <c r="G416" s="82"/>
      <c r="H416" s="97">
        <f aca="true" t="shared" si="71" ref="H416:K417">H417</f>
        <v>185</v>
      </c>
      <c r="I416" s="97">
        <f t="shared" si="71"/>
        <v>119.422</v>
      </c>
      <c r="J416" s="97">
        <f t="shared" si="71"/>
        <v>295</v>
      </c>
      <c r="K416" s="97">
        <f t="shared" si="71"/>
        <v>294.00232</v>
      </c>
      <c r="L416" s="96">
        <f>K416/J416*100</f>
        <v>99.66180338983051</v>
      </c>
    </row>
    <row r="417" spans="1:12" ht="30">
      <c r="A417" s="8" t="s">
        <v>22</v>
      </c>
      <c r="B417" s="90" t="s">
        <v>75</v>
      </c>
      <c r="C417" s="90" t="s">
        <v>13</v>
      </c>
      <c r="D417" s="90" t="s">
        <v>45</v>
      </c>
      <c r="E417" s="84" t="s">
        <v>334</v>
      </c>
      <c r="F417" s="84">
        <v>240</v>
      </c>
      <c r="G417" s="82"/>
      <c r="H417" s="97">
        <f t="shared" si="71"/>
        <v>185</v>
      </c>
      <c r="I417" s="97">
        <f t="shared" si="71"/>
        <v>119.422</v>
      </c>
      <c r="J417" s="97">
        <f t="shared" si="71"/>
        <v>295</v>
      </c>
      <c r="K417" s="97">
        <f t="shared" si="71"/>
        <v>294.00232</v>
      </c>
      <c r="L417" s="96">
        <f>K417/J417*100</f>
        <v>99.66180338983051</v>
      </c>
    </row>
    <row r="418" spans="1:12" ht="15">
      <c r="A418" s="10" t="s">
        <v>8</v>
      </c>
      <c r="B418" s="90" t="s">
        <v>75</v>
      </c>
      <c r="C418" s="90" t="s">
        <v>13</v>
      </c>
      <c r="D418" s="90" t="s">
        <v>45</v>
      </c>
      <c r="E418" s="84" t="s">
        <v>334</v>
      </c>
      <c r="F418" s="84">
        <v>240</v>
      </c>
      <c r="G418" s="84">
        <v>1</v>
      </c>
      <c r="H418" s="97">
        <v>185</v>
      </c>
      <c r="I418" s="97">
        <v>119.422</v>
      </c>
      <c r="J418" s="97">
        <v>295</v>
      </c>
      <c r="K418" s="97">
        <v>294.00232</v>
      </c>
      <c r="L418" s="96">
        <f>K418/J418*100</f>
        <v>99.66180338983051</v>
      </c>
    </row>
    <row r="419" spans="1:12" ht="15" hidden="1">
      <c r="A419" s="10"/>
      <c r="B419" s="90"/>
      <c r="C419" s="90"/>
      <c r="D419" s="90"/>
      <c r="E419" s="84"/>
      <c r="F419" s="84">
        <v>244</v>
      </c>
      <c r="G419" s="84"/>
      <c r="H419" s="97"/>
      <c r="I419" s="97"/>
      <c r="J419" s="97">
        <v>1100</v>
      </c>
      <c r="K419" s="97">
        <v>35.408</v>
      </c>
      <c r="L419" s="96"/>
    </row>
    <row r="420" spans="1:12" ht="15">
      <c r="A420" s="8" t="s">
        <v>23</v>
      </c>
      <c r="B420" s="90" t="s">
        <v>75</v>
      </c>
      <c r="C420" s="90" t="s">
        <v>13</v>
      </c>
      <c r="D420" s="90" t="s">
        <v>45</v>
      </c>
      <c r="E420" s="84" t="s">
        <v>334</v>
      </c>
      <c r="F420" s="84">
        <v>800</v>
      </c>
      <c r="G420" s="82"/>
      <c r="H420" s="97">
        <f>H423</f>
        <v>110</v>
      </c>
      <c r="I420" s="97">
        <f>I423</f>
        <v>107.954</v>
      </c>
      <c r="J420" s="97">
        <f>J423+J421</f>
        <v>10</v>
      </c>
      <c r="K420" s="97">
        <f>K423+K421</f>
        <v>10</v>
      </c>
      <c r="L420" s="96">
        <f>K420/J420*100</f>
        <v>100</v>
      </c>
    </row>
    <row r="421" spans="1:15" ht="15">
      <c r="A421" s="8" t="s">
        <v>24</v>
      </c>
      <c r="B421" s="90" t="s">
        <v>75</v>
      </c>
      <c r="C421" s="90" t="s">
        <v>13</v>
      </c>
      <c r="D421" s="90" t="s">
        <v>45</v>
      </c>
      <c r="E421" s="84" t="s">
        <v>334</v>
      </c>
      <c r="F421" s="84">
        <v>850</v>
      </c>
      <c r="G421" s="82"/>
      <c r="H421" s="97" t="e">
        <f>#REF!</f>
        <v>#REF!</v>
      </c>
      <c r="I421" s="97" t="e">
        <f>#REF!</f>
        <v>#REF!</v>
      </c>
      <c r="J421" s="97">
        <f>J422</f>
        <v>10</v>
      </c>
      <c r="K421" s="97">
        <f>K422</f>
        <v>10</v>
      </c>
      <c r="L421" s="197">
        <f>K421/J421*100</f>
        <v>100</v>
      </c>
      <c r="O421" s="100"/>
    </row>
    <row r="422" spans="1:15" ht="15">
      <c r="A422" s="10" t="s">
        <v>8</v>
      </c>
      <c r="B422" s="90" t="s">
        <v>75</v>
      </c>
      <c r="C422" s="90" t="s">
        <v>13</v>
      </c>
      <c r="D422" s="90" t="s">
        <v>45</v>
      </c>
      <c r="E422" s="84" t="s">
        <v>334</v>
      </c>
      <c r="F422" s="84">
        <v>850</v>
      </c>
      <c r="G422" s="84">
        <v>1</v>
      </c>
      <c r="H422" s="97">
        <v>4517</v>
      </c>
      <c r="I422" s="97">
        <v>1736.23365</v>
      </c>
      <c r="J422" s="97">
        <v>10</v>
      </c>
      <c r="K422" s="97">
        <v>10</v>
      </c>
      <c r="L422" s="197">
        <f>K422/J422*100</f>
        <v>100</v>
      </c>
      <c r="O422" s="100"/>
    </row>
    <row r="423" spans="1:12" ht="15" hidden="1">
      <c r="A423" s="8" t="s">
        <v>83</v>
      </c>
      <c r="B423" s="90" t="s">
        <v>75</v>
      </c>
      <c r="C423" s="90" t="s">
        <v>13</v>
      </c>
      <c r="D423" s="90" t="s">
        <v>45</v>
      </c>
      <c r="E423" s="84" t="s">
        <v>334</v>
      </c>
      <c r="F423" s="84">
        <v>880</v>
      </c>
      <c r="G423" s="82"/>
      <c r="H423" s="97">
        <f>H424</f>
        <v>110</v>
      </c>
      <c r="I423" s="97">
        <f>I424</f>
        <v>107.954</v>
      </c>
      <c r="J423" s="97">
        <f>J424</f>
        <v>0</v>
      </c>
      <c r="K423" s="97">
        <f>K424</f>
        <v>0</v>
      </c>
      <c r="L423" s="96" t="e">
        <f>K423/J423*100</f>
        <v>#DIV/0!</v>
      </c>
    </row>
    <row r="424" spans="1:12" ht="15" hidden="1">
      <c r="A424" s="10" t="s">
        <v>8</v>
      </c>
      <c r="B424" s="90" t="s">
        <v>75</v>
      </c>
      <c r="C424" s="90" t="s">
        <v>13</v>
      </c>
      <c r="D424" s="90" t="s">
        <v>45</v>
      </c>
      <c r="E424" s="84" t="s">
        <v>334</v>
      </c>
      <c r="F424" s="84">
        <v>880</v>
      </c>
      <c r="G424" s="84">
        <v>1</v>
      </c>
      <c r="H424" s="97">
        <v>110</v>
      </c>
      <c r="I424" s="97">
        <v>107.954</v>
      </c>
      <c r="J424" s="97"/>
      <c r="K424" s="97">
        <f>K425</f>
        <v>0</v>
      </c>
      <c r="L424" s="96" t="e">
        <f>K424/J424*100</f>
        <v>#DIV/0!</v>
      </c>
    </row>
    <row r="425" spans="1:12" ht="15" hidden="1">
      <c r="A425" s="10"/>
      <c r="B425" s="90"/>
      <c r="C425" s="90"/>
      <c r="D425" s="90"/>
      <c r="E425" s="84"/>
      <c r="F425" s="84">
        <v>880</v>
      </c>
      <c r="G425" s="84"/>
      <c r="H425" s="97"/>
      <c r="I425" s="97"/>
      <c r="J425" s="97">
        <v>200</v>
      </c>
      <c r="K425" s="97"/>
      <c r="L425" s="96"/>
    </row>
    <row r="426" spans="1:12" ht="45">
      <c r="A426" s="8" t="s">
        <v>84</v>
      </c>
      <c r="B426" s="90" t="s">
        <v>75</v>
      </c>
      <c r="C426" s="90" t="s">
        <v>13</v>
      </c>
      <c r="D426" s="90" t="s">
        <v>45</v>
      </c>
      <c r="E426" s="84" t="s">
        <v>335</v>
      </c>
      <c r="F426" s="82"/>
      <c r="G426" s="82"/>
      <c r="H426" s="97">
        <f aca="true" t="shared" si="72" ref="H426:K428">H427</f>
        <v>190</v>
      </c>
      <c r="I426" s="97">
        <f t="shared" si="72"/>
        <v>184.72173</v>
      </c>
      <c r="J426" s="97">
        <f t="shared" si="72"/>
        <v>203</v>
      </c>
      <c r="K426" s="97">
        <f t="shared" si="72"/>
        <v>202.55</v>
      </c>
      <c r="L426" s="96">
        <f>K426/J426*100</f>
        <v>99.77832512315271</v>
      </c>
    </row>
    <row r="427" spans="1:12" ht="30">
      <c r="A427" s="74" t="s">
        <v>413</v>
      </c>
      <c r="B427" s="90" t="s">
        <v>75</v>
      </c>
      <c r="C427" s="90" t="s">
        <v>13</v>
      </c>
      <c r="D427" s="90" t="s">
        <v>45</v>
      </c>
      <c r="E427" s="84" t="s">
        <v>335</v>
      </c>
      <c r="F427" s="84">
        <v>200</v>
      </c>
      <c r="G427" s="82"/>
      <c r="H427" s="97">
        <f t="shared" si="72"/>
        <v>190</v>
      </c>
      <c r="I427" s="97">
        <f t="shared" si="72"/>
        <v>184.72173</v>
      </c>
      <c r="J427" s="97">
        <f t="shared" si="72"/>
        <v>203</v>
      </c>
      <c r="K427" s="97">
        <f t="shared" si="72"/>
        <v>202.55</v>
      </c>
      <c r="L427" s="96">
        <f>K427/J427*100</f>
        <v>99.77832512315271</v>
      </c>
    </row>
    <row r="428" spans="1:12" ht="30">
      <c r="A428" s="8" t="s">
        <v>22</v>
      </c>
      <c r="B428" s="90" t="s">
        <v>75</v>
      </c>
      <c r="C428" s="90" t="s">
        <v>13</v>
      </c>
      <c r="D428" s="90" t="s">
        <v>45</v>
      </c>
      <c r="E428" s="84" t="s">
        <v>335</v>
      </c>
      <c r="F428" s="84">
        <v>240</v>
      </c>
      <c r="G428" s="82"/>
      <c r="H428" s="97">
        <f t="shared" si="72"/>
        <v>190</v>
      </c>
      <c r="I428" s="97">
        <f t="shared" si="72"/>
        <v>184.72173</v>
      </c>
      <c r="J428" s="97">
        <f t="shared" si="72"/>
        <v>203</v>
      </c>
      <c r="K428" s="97">
        <f t="shared" si="72"/>
        <v>202.55</v>
      </c>
      <c r="L428" s="96">
        <f>K428/J428*100</f>
        <v>99.77832512315271</v>
      </c>
    </row>
    <row r="429" spans="1:12" ht="15">
      <c r="A429" s="10" t="s">
        <v>8</v>
      </c>
      <c r="B429" s="90" t="s">
        <v>75</v>
      </c>
      <c r="C429" s="90" t="s">
        <v>13</v>
      </c>
      <c r="D429" s="90" t="s">
        <v>45</v>
      </c>
      <c r="E429" s="84" t="s">
        <v>335</v>
      </c>
      <c r="F429" s="84">
        <v>240</v>
      </c>
      <c r="G429" s="84">
        <v>1</v>
      </c>
      <c r="H429" s="97">
        <v>190</v>
      </c>
      <c r="I429" s="97">
        <v>184.72173</v>
      </c>
      <c r="J429" s="97">
        <v>203</v>
      </c>
      <c r="K429" s="97">
        <v>202.55</v>
      </c>
      <c r="L429" s="96">
        <f>K429/J429*100</f>
        <v>99.77832512315271</v>
      </c>
    </row>
    <row r="430" spans="1:12" ht="15" hidden="1">
      <c r="A430" s="10"/>
      <c r="B430" s="90"/>
      <c r="C430" s="90"/>
      <c r="D430" s="90"/>
      <c r="E430" s="84"/>
      <c r="F430" s="84">
        <v>244</v>
      </c>
      <c r="G430" s="84"/>
      <c r="H430" s="97"/>
      <c r="I430" s="97"/>
      <c r="J430" s="97">
        <v>500</v>
      </c>
      <c r="K430" s="97">
        <v>99</v>
      </c>
      <c r="L430" s="96"/>
    </row>
    <row r="431" spans="1:12" ht="30">
      <c r="A431" s="72" t="s">
        <v>305</v>
      </c>
      <c r="B431" s="90" t="s">
        <v>75</v>
      </c>
      <c r="C431" s="90" t="s">
        <v>13</v>
      </c>
      <c r="D431" s="90" t="s">
        <v>45</v>
      </c>
      <c r="E431" s="84" t="s">
        <v>336</v>
      </c>
      <c r="F431" s="82"/>
      <c r="G431" s="82"/>
      <c r="H431" s="97">
        <f aca="true" t="shared" si="73" ref="H431:K435">H432</f>
        <v>11</v>
      </c>
      <c r="I431" s="97">
        <f t="shared" si="73"/>
        <v>0</v>
      </c>
      <c r="J431" s="97">
        <f>J432+J438</f>
        <v>19</v>
      </c>
      <c r="K431" s="97">
        <f t="shared" si="73"/>
        <v>0</v>
      </c>
      <c r="L431" s="96">
        <f aca="true" t="shared" si="74" ref="L431:L436">K431/J431*100</f>
        <v>0</v>
      </c>
    </row>
    <row r="432" spans="1:12" ht="30">
      <c r="A432" s="72" t="s">
        <v>317</v>
      </c>
      <c r="B432" s="90" t="s">
        <v>75</v>
      </c>
      <c r="C432" s="90" t="s">
        <v>13</v>
      </c>
      <c r="D432" s="90" t="s">
        <v>45</v>
      </c>
      <c r="E432" s="84" t="s">
        <v>352</v>
      </c>
      <c r="F432" s="82"/>
      <c r="G432" s="82"/>
      <c r="H432" s="97">
        <f t="shared" si="73"/>
        <v>11</v>
      </c>
      <c r="I432" s="97">
        <f t="shared" si="73"/>
        <v>0</v>
      </c>
      <c r="J432" s="97">
        <f t="shared" si="73"/>
        <v>8</v>
      </c>
      <c r="K432" s="97">
        <f t="shared" si="73"/>
        <v>0</v>
      </c>
      <c r="L432" s="96">
        <f t="shared" si="74"/>
        <v>0</v>
      </c>
    </row>
    <row r="433" spans="1:12" ht="75">
      <c r="A433" s="11" t="s">
        <v>367</v>
      </c>
      <c r="B433" s="90" t="s">
        <v>75</v>
      </c>
      <c r="C433" s="90" t="s">
        <v>13</v>
      </c>
      <c r="D433" s="90" t="s">
        <v>45</v>
      </c>
      <c r="E433" s="84" t="s">
        <v>337</v>
      </c>
      <c r="F433" s="82"/>
      <c r="G433" s="82"/>
      <c r="H433" s="97">
        <f t="shared" si="73"/>
        <v>11</v>
      </c>
      <c r="I433" s="97">
        <f t="shared" si="73"/>
        <v>0</v>
      </c>
      <c r="J433" s="97">
        <f t="shared" si="73"/>
        <v>8</v>
      </c>
      <c r="K433" s="97">
        <f t="shared" si="73"/>
        <v>0</v>
      </c>
      <c r="L433" s="96">
        <f t="shared" si="74"/>
        <v>0</v>
      </c>
    </row>
    <row r="434" spans="1:12" ht="30">
      <c r="A434" s="74" t="s">
        <v>413</v>
      </c>
      <c r="B434" s="90" t="s">
        <v>75</v>
      </c>
      <c r="C434" s="90" t="s">
        <v>13</v>
      </c>
      <c r="D434" s="90" t="s">
        <v>45</v>
      </c>
      <c r="E434" s="84" t="s">
        <v>337</v>
      </c>
      <c r="F434" s="84">
        <v>200</v>
      </c>
      <c r="G434" s="82"/>
      <c r="H434" s="97">
        <f t="shared" si="73"/>
        <v>11</v>
      </c>
      <c r="I434" s="97">
        <f t="shared" si="73"/>
        <v>0</v>
      </c>
      <c r="J434" s="97">
        <f t="shared" si="73"/>
        <v>8</v>
      </c>
      <c r="K434" s="97">
        <f t="shared" si="73"/>
        <v>0</v>
      </c>
      <c r="L434" s="96">
        <f t="shared" si="74"/>
        <v>0</v>
      </c>
    </row>
    <row r="435" spans="1:12" ht="30">
      <c r="A435" s="8" t="s">
        <v>22</v>
      </c>
      <c r="B435" s="90" t="s">
        <v>75</v>
      </c>
      <c r="C435" s="90" t="s">
        <v>13</v>
      </c>
      <c r="D435" s="90" t="s">
        <v>45</v>
      </c>
      <c r="E435" s="84" t="s">
        <v>337</v>
      </c>
      <c r="F435" s="84">
        <v>240</v>
      </c>
      <c r="G435" s="82"/>
      <c r="H435" s="97">
        <f t="shared" si="73"/>
        <v>11</v>
      </c>
      <c r="I435" s="97">
        <f t="shared" si="73"/>
        <v>0</v>
      </c>
      <c r="J435" s="97">
        <f t="shared" si="73"/>
        <v>8</v>
      </c>
      <c r="K435" s="97">
        <f t="shared" si="73"/>
        <v>0</v>
      </c>
      <c r="L435" s="96">
        <f t="shared" si="74"/>
        <v>0</v>
      </c>
    </row>
    <row r="436" spans="1:12" ht="15">
      <c r="A436" s="10" t="s">
        <v>8</v>
      </c>
      <c r="B436" s="90" t="s">
        <v>75</v>
      </c>
      <c r="C436" s="90" t="s">
        <v>13</v>
      </c>
      <c r="D436" s="90" t="s">
        <v>45</v>
      </c>
      <c r="E436" s="84" t="s">
        <v>337</v>
      </c>
      <c r="F436" s="84">
        <v>240</v>
      </c>
      <c r="G436" s="84">
        <v>1</v>
      </c>
      <c r="H436" s="97">
        <v>11</v>
      </c>
      <c r="I436" s="97"/>
      <c r="J436" s="97">
        <f>J437</f>
        <v>8</v>
      </c>
      <c r="K436" s="97">
        <f>K437</f>
        <v>0</v>
      </c>
      <c r="L436" s="96">
        <f t="shared" si="74"/>
        <v>0</v>
      </c>
    </row>
    <row r="437" spans="1:12" ht="15" hidden="1">
      <c r="A437" s="10"/>
      <c r="B437" s="90"/>
      <c r="C437" s="90"/>
      <c r="D437" s="90"/>
      <c r="E437" s="84"/>
      <c r="F437" s="84">
        <v>244</v>
      </c>
      <c r="G437" s="84"/>
      <c r="H437" s="97"/>
      <c r="I437" s="97"/>
      <c r="J437" s="97">
        <v>8</v>
      </c>
      <c r="K437" s="97"/>
      <c r="L437" s="96"/>
    </row>
    <row r="438" spans="1:12" ht="30">
      <c r="A438" s="72" t="s">
        <v>318</v>
      </c>
      <c r="B438" s="90" t="s">
        <v>75</v>
      </c>
      <c r="C438" s="90" t="s">
        <v>13</v>
      </c>
      <c r="D438" s="90" t="s">
        <v>45</v>
      </c>
      <c r="E438" s="84" t="s">
        <v>353</v>
      </c>
      <c r="F438" s="82"/>
      <c r="G438" s="82"/>
      <c r="H438" s="97">
        <f aca="true" t="shared" si="75" ref="H438:K458">H439</f>
        <v>8</v>
      </c>
      <c r="I438" s="97">
        <f t="shared" si="75"/>
        <v>0</v>
      </c>
      <c r="J438" s="97">
        <f>J439+J444</f>
        <v>11</v>
      </c>
      <c r="K438" s="97">
        <f t="shared" si="75"/>
        <v>0</v>
      </c>
      <c r="L438" s="96">
        <f aca="true" t="shared" si="76" ref="L438:L527">K438/J438*100</f>
        <v>0</v>
      </c>
    </row>
    <row r="439" spans="1:12" ht="90">
      <c r="A439" s="11" t="s">
        <v>368</v>
      </c>
      <c r="B439" s="90" t="s">
        <v>75</v>
      </c>
      <c r="C439" s="90" t="s">
        <v>13</v>
      </c>
      <c r="D439" s="90" t="s">
        <v>45</v>
      </c>
      <c r="E439" s="84" t="s">
        <v>338</v>
      </c>
      <c r="F439" s="82"/>
      <c r="G439" s="82"/>
      <c r="H439" s="97">
        <f t="shared" si="75"/>
        <v>8</v>
      </c>
      <c r="I439" s="97">
        <f t="shared" si="75"/>
        <v>0</v>
      </c>
      <c r="J439" s="97">
        <f t="shared" si="75"/>
        <v>10</v>
      </c>
      <c r="K439" s="97">
        <f t="shared" si="75"/>
        <v>0</v>
      </c>
      <c r="L439" s="96">
        <f t="shared" si="76"/>
        <v>0</v>
      </c>
    </row>
    <row r="440" spans="1:12" ht="30">
      <c r="A440" s="74" t="s">
        <v>413</v>
      </c>
      <c r="B440" s="90" t="s">
        <v>75</v>
      </c>
      <c r="C440" s="90" t="s">
        <v>13</v>
      </c>
      <c r="D440" s="90" t="s">
        <v>45</v>
      </c>
      <c r="E440" s="84" t="s">
        <v>338</v>
      </c>
      <c r="F440" s="84">
        <v>200</v>
      </c>
      <c r="G440" s="82"/>
      <c r="H440" s="97">
        <f t="shared" si="75"/>
        <v>8</v>
      </c>
      <c r="I440" s="97">
        <f t="shared" si="75"/>
        <v>0</v>
      </c>
      <c r="J440" s="97">
        <f t="shared" si="75"/>
        <v>10</v>
      </c>
      <c r="K440" s="97">
        <f t="shared" si="75"/>
        <v>0</v>
      </c>
      <c r="L440" s="96">
        <f t="shared" si="76"/>
        <v>0</v>
      </c>
    </row>
    <row r="441" spans="1:12" ht="30">
      <c r="A441" s="8" t="s">
        <v>22</v>
      </c>
      <c r="B441" s="90" t="s">
        <v>75</v>
      </c>
      <c r="C441" s="90" t="s">
        <v>13</v>
      </c>
      <c r="D441" s="90" t="s">
        <v>45</v>
      </c>
      <c r="E441" s="84" t="s">
        <v>338</v>
      </c>
      <c r="F441" s="84">
        <v>240</v>
      </c>
      <c r="G441" s="82"/>
      <c r="H441" s="97">
        <f t="shared" si="75"/>
        <v>8</v>
      </c>
      <c r="I441" s="97">
        <f t="shared" si="75"/>
        <v>0</v>
      </c>
      <c r="J441" s="97">
        <f t="shared" si="75"/>
        <v>10</v>
      </c>
      <c r="K441" s="97">
        <f t="shared" si="75"/>
        <v>0</v>
      </c>
      <c r="L441" s="96">
        <f t="shared" si="76"/>
        <v>0</v>
      </c>
    </row>
    <row r="442" spans="1:12" ht="15">
      <c r="A442" s="10" t="s">
        <v>8</v>
      </c>
      <c r="B442" s="90" t="s">
        <v>75</v>
      </c>
      <c r="C442" s="90" t="s">
        <v>13</v>
      </c>
      <c r="D442" s="90" t="s">
        <v>45</v>
      </c>
      <c r="E442" s="84" t="s">
        <v>338</v>
      </c>
      <c r="F442" s="84">
        <v>240</v>
      </c>
      <c r="G442" s="84">
        <v>1</v>
      </c>
      <c r="H442" s="97">
        <v>8</v>
      </c>
      <c r="I442" s="97"/>
      <c r="J442" s="97">
        <f>J443</f>
        <v>10</v>
      </c>
      <c r="K442" s="97">
        <f>K443</f>
        <v>0</v>
      </c>
      <c r="L442" s="96">
        <f t="shared" si="76"/>
        <v>0</v>
      </c>
    </row>
    <row r="443" spans="1:12" ht="15" hidden="1">
      <c r="A443" s="10"/>
      <c r="B443" s="90"/>
      <c r="C443" s="90"/>
      <c r="D443" s="90"/>
      <c r="E443" s="84"/>
      <c r="F443" s="84">
        <v>244</v>
      </c>
      <c r="G443" s="84"/>
      <c r="H443" s="97"/>
      <c r="I443" s="97"/>
      <c r="J443" s="97">
        <v>10</v>
      </c>
      <c r="K443" s="97"/>
      <c r="L443" s="96"/>
    </row>
    <row r="444" spans="1:12" ht="75">
      <c r="A444" s="11" t="s">
        <v>369</v>
      </c>
      <c r="B444" s="90" t="s">
        <v>75</v>
      </c>
      <c r="C444" s="90" t="s">
        <v>13</v>
      </c>
      <c r="D444" s="90" t="s">
        <v>45</v>
      </c>
      <c r="E444" s="84" t="s">
        <v>339</v>
      </c>
      <c r="F444" s="82"/>
      <c r="G444" s="82"/>
      <c r="H444" s="97">
        <f t="shared" si="75"/>
        <v>8</v>
      </c>
      <c r="I444" s="97">
        <f t="shared" si="75"/>
        <v>0</v>
      </c>
      <c r="J444" s="97">
        <f t="shared" si="75"/>
        <v>1</v>
      </c>
      <c r="K444" s="97">
        <f t="shared" si="75"/>
        <v>0</v>
      </c>
      <c r="L444" s="96">
        <f>K444/J444*100</f>
        <v>0</v>
      </c>
    </row>
    <row r="445" spans="1:12" ht="30">
      <c r="A445" s="74" t="s">
        <v>413</v>
      </c>
      <c r="B445" s="90" t="s">
        <v>75</v>
      </c>
      <c r="C445" s="90" t="s">
        <v>13</v>
      </c>
      <c r="D445" s="90" t="s">
        <v>45</v>
      </c>
      <c r="E445" s="84" t="s">
        <v>339</v>
      </c>
      <c r="F445" s="84">
        <v>200</v>
      </c>
      <c r="G445" s="82"/>
      <c r="H445" s="97">
        <f t="shared" si="75"/>
        <v>8</v>
      </c>
      <c r="I445" s="97">
        <f t="shared" si="75"/>
        <v>0</v>
      </c>
      <c r="J445" s="97">
        <f t="shared" si="75"/>
        <v>1</v>
      </c>
      <c r="K445" s="97">
        <f t="shared" si="75"/>
        <v>0</v>
      </c>
      <c r="L445" s="96">
        <f>K445/J445*100</f>
        <v>0</v>
      </c>
    </row>
    <row r="446" spans="1:12" ht="30">
      <c r="A446" s="8" t="s">
        <v>22</v>
      </c>
      <c r="B446" s="90" t="s">
        <v>75</v>
      </c>
      <c r="C446" s="90" t="s">
        <v>13</v>
      </c>
      <c r="D446" s="90" t="s">
        <v>45</v>
      </c>
      <c r="E446" s="84" t="s">
        <v>339</v>
      </c>
      <c r="F446" s="84">
        <v>240</v>
      </c>
      <c r="G446" s="82"/>
      <c r="H446" s="97">
        <f t="shared" si="75"/>
        <v>8</v>
      </c>
      <c r="I446" s="97">
        <f t="shared" si="75"/>
        <v>0</v>
      </c>
      <c r="J446" s="97">
        <f t="shared" si="75"/>
        <v>1</v>
      </c>
      <c r="K446" s="97">
        <f t="shared" si="75"/>
        <v>0</v>
      </c>
      <c r="L446" s="96">
        <f>K446/J446*100</f>
        <v>0</v>
      </c>
    </row>
    <row r="447" spans="1:12" ht="15">
      <c r="A447" s="10" t="s">
        <v>8</v>
      </c>
      <c r="B447" s="90" t="s">
        <v>75</v>
      </c>
      <c r="C447" s="90" t="s">
        <v>13</v>
      </c>
      <c r="D447" s="90" t="s">
        <v>45</v>
      </c>
      <c r="E447" s="84" t="s">
        <v>339</v>
      </c>
      <c r="F447" s="84">
        <v>240</v>
      </c>
      <c r="G447" s="84">
        <v>1</v>
      </c>
      <c r="H447" s="97">
        <v>8</v>
      </c>
      <c r="I447" s="97"/>
      <c r="J447" s="97">
        <f>J448</f>
        <v>1</v>
      </c>
      <c r="K447" s="97">
        <f>K448</f>
        <v>0</v>
      </c>
      <c r="L447" s="96">
        <f>K447/J447*100</f>
        <v>0</v>
      </c>
    </row>
    <row r="448" spans="1:12" ht="15" hidden="1">
      <c r="A448" s="10"/>
      <c r="B448" s="90"/>
      <c r="C448" s="90"/>
      <c r="D448" s="90"/>
      <c r="E448" s="84"/>
      <c r="F448" s="84">
        <v>244</v>
      </c>
      <c r="G448" s="84"/>
      <c r="H448" s="97"/>
      <c r="I448" s="97"/>
      <c r="J448" s="97">
        <v>1</v>
      </c>
      <c r="K448" s="97"/>
      <c r="L448" s="96"/>
    </row>
    <row r="449" spans="1:12" ht="30">
      <c r="A449" s="72" t="s">
        <v>322</v>
      </c>
      <c r="B449" s="90" t="s">
        <v>75</v>
      </c>
      <c r="C449" s="90" t="s">
        <v>13</v>
      </c>
      <c r="D449" s="90" t="s">
        <v>45</v>
      </c>
      <c r="E449" s="84" t="s">
        <v>340</v>
      </c>
      <c r="F449" s="82"/>
      <c r="G449" s="82"/>
      <c r="H449" s="97">
        <f t="shared" si="75"/>
        <v>8</v>
      </c>
      <c r="I449" s="97">
        <f t="shared" si="75"/>
        <v>0</v>
      </c>
      <c r="J449" s="97">
        <f t="shared" si="75"/>
        <v>5</v>
      </c>
      <c r="K449" s="97">
        <f t="shared" si="75"/>
        <v>0</v>
      </c>
      <c r="L449" s="96">
        <f aca="true" t="shared" si="77" ref="L449:L454">K449/J449*100</f>
        <v>0</v>
      </c>
    </row>
    <row r="450" spans="1:12" ht="30">
      <c r="A450" s="72" t="s">
        <v>316</v>
      </c>
      <c r="B450" s="90" t="s">
        <v>75</v>
      </c>
      <c r="C450" s="90" t="s">
        <v>13</v>
      </c>
      <c r="D450" s="90" t="s">
        <v>45</v>
      </c>
      <c r="E450" s="84" t="s">
        <v>351</v>
      </c>
      <c r="F450" s="82"/>
      <c r="G450" s="82"/>
      <c r="H450" s="97">
        <f t="shared" si="75"/>
        <v>8</v>
      </c>
      <c r="I450" s="97">
        <f t="shared" si="75"/>
        <v>0</v>
      </c>
      <c r="J450" s="97">
        <f>J451+J456</f>
        <v>5</v>
      </c>
      <c r="K450" s="97">
        <f t="shared" si="75"/>
        <v>0</v>
      </c>
      <c r="L450" s="96">
        <f t="shared" si="77"/>
        <v>0</v>
      </c>
    </row>
    <row r="451" spans="1:12" ht="90">
      <c r="A451" s="78" t="s">
        <v>325</v>
      </c>
      <c r="B451" s="90" t="s">
        <v>75</v>
      </c>
      <c r="C451" s="90" t="s">
        <v>13</v>
      </c>
      <c r="D451" s="90" t="s">
        <v>45</v>
      </c>
      <c r="E451" s="84" t="s">
        <v>341</v>
      </c>
      <c r="F451" s="82"/>
      <c r="G451" s="82"/>
      <c r="H451" s="97">
        <f t="shared" si="75"/>
        <v>8</v>
      </c>
      <c r="I451" s="97">
        <f t="shared" si="75"/>
        <v>0</v>
      </c>
      <c r="J451" s="97">
        <f t="shared" si="75"/>
        <v>3</v>
      </c>
      <c r="K451" s="97">
        <f t="shared" si="75"/>
        <v>0</v>
      </c>
      <c r="L451" s="96">
        <f t="shared" si="77"/>
        <v>0</v>
      </c>
    </row>
    <row r="452" spans="1:12" ht="30">
      <c r="A452" s="74" t="s">
        <v>413</v>
      </c>
      <c r="B452" s="90" t="s">
        <v>75</v>
      </c>
      <c r="C452" s="90" t="s">
        <v>13</v>
      </c>
      <c r="D452" s="90" t="s">
        <v>45</v>
      </c>
      <c r="E452" s="84" t="s">
        <v>341</v>
      </c>
      <c r="F452" s="84">
        <v>200</v>
      </c>
      <c r="G452" s="82"/>
      <c r="H452" s="97">
        <f t="shared" si="75"/>
        <v>8</v>
      </c>
      <c r="I452" s="97">
        <f t="shared" si="75"/>
        <v>0</v>
      </c>
      <c r="J452" s="97">
        <f t="shared" si="75"/>
        <v>3</v>
      </c>
      <c r="K452" s="97">
        <f t="shared" si="75"/>
        <v>0</v>
      </c>
      <c r="L452" s="96">
        <f t="shared" si="77"/>
        <v>0</v>
      </c>
    </row>
    <row r="453" spans="1:12" ht="30">
      <c r="A453" s="8" t="s">
        <v>22</v>
      </c>
      <c r="B453" s="90" t="s">
        <v>75</v>
      </c>
      <c r="C453" s="90" t="s">
        <v>13</v>
      </c>
      <c r="D453" s="90" t="s">
        <v>45</v>
      </c>
      <c r="E453" s="84" t="s">
        <v>341</v>
      </c>
      <c r="F453" s="84">
        <v>240</v>
      </c>
      <c r="G453" s="82"/>
      <c r="H453" s="97">
        <f t="shared" si="75"/>
        <v>8</v>
      </c>
      <c r="I453" s="97">
        <f t="shared" si="75"/>
        <v>0</v>
      </c>
      <c r="J453" s="97">
        <f t="shared" si="75"/>
        <v>3</v>
      </c>
      <c r="K453" s="97">
        <f t="shared" si="75"/>
        <v>0</v>
      </c>
      <c r="L453" s="96">
        <f t="shared" si="77"/>
        <v>0</v>
      </c>
    </row>
    <row r="454" spans="1:12" ht="15">
      <c r="A454" s="10" t="s">
        <v>8</v>
      </c>
      <c r="B454" s="90" t="s">
        <v>75</v>
      </c>
      <c r="C454" s="90" t="s">
        <v>13</v>
      </c>
      <c r="D454" s="90" t="s">
        <v>45</v>
      </c>
      <c r="E454" s="84" t="s">
        <v>341</v>
      </c>
      <c r="F454" s="84">
        <v>240</v>
      </c>
      <c r="G454" s="84">
        <v>1</v>
      </c>
      <c r="H454" s="97">
        <v>8</v>
      </c>
      <c r="I454" s="97"/>
      <c r="J454" s="97">
        <f>J455</f>
        <v>3</v>
      </c>
      <c r="K454" s="97">
        <f>K455</f>
        <v>0</v>
      </c>
      <c r="L454" s="96">
        <f t="shared" si="77"/>
        <v>0</v>
      </c>
    </row>
    <row r="455" spans="1:12" ht="15" hidden="1">
      <c r="A455" s="10"/>
      <c r="B455" s="90"/>
      <c r="C455" s="90"/>
      <c r="D455" s="90"/>
      <c r="E455" s="84"/>
      <c r="F455" s="84">
        <v>244</v>
      </c>
      <c r="G455" s="84"/>
      <c r="H455" s="97"/>
      <c r="I455" s="97"/>
      <c r="J455" s="97">
        <v>3</v>
      </c>
      <c r="K455" s="97"/>
      <c r="L455" s="96"/>
    </row>
    <row r="456" spans="1:12" ht="94.5" customHeight="1">
      <c r="A456" s="78" t="s">
        <v>326</v>
      </c>
      <c r="B456" s="90" t="s">
        <v>75</v>
      </c>
      <c r="C456" s="90" t="s">
        <v>13</v>
      </c>
      <c r="D456" s="90" t="s">
        <v>45</v>
      </c>
      <c r="E456" s="84" t="s">
        <v>342</v>
      </c>
      <c r="F456" s="82"/>
      <c r="G456" s="82"/>
      <c r="H456" s="97">
        <f t="shared" si="75"/>
        <v>8</v>
      </c>
      <c r="I456" s="97">
        <f t="shared" si="75"/>
        <v>0</v>
      </c>
      <c r="J456" s="97">
        <f t="shared" si="75"/>
        <v>2</v>
      </c>
      <c r="K456" s="97">
        <f t="shared" si="75"/>
        <v>0</v>
      </c>
      <c r="L456" s="96">
        <f>K456/J456*100</f>
        <v>0</v>
      </c>
    </row>
    <row r="457" spans="1:12" ht="30">
      <c r="A457" s="74" t="s">
        <v>413</v>
      </c>
      <c r="B457" s="90" t="s">
        <v>75</v>
      </c>
      <c r="C457" s="90" t="s">
        <v>13</v>
      </c>
      <c r="D457" s="90" t="s">
        <v>45</v>
      </c>
      <c r="E457" s="84" t="s">
        <v>342</v>
      </c>
      <c r="F457" s="84">
        <v>200</v>
      </c>
      <c r="G457" s="82"/>
      <c r="H457" s="97">
        <f t="shared" si="75"/>
        <v>8</v>
      </c>
      <c r="I457" s="97">
        <f t="shared" si="75"/>
        <v>0</v>
      </c>
      <c r="J457" s="97">
        <f t="shared" si="75"/>
        <v>2</v>
      </c>
      <c r="K457" s="97">
        <f t="shared" si="75"/>
        <v>0</v>
      </c>
      <c r="L457" s="96">
        <f>K457/J457*100</f>
        <v>0</v>
      </c>
    </row>
    <row r="458" spans="1:12" ht="30">
      <c r="A458" s="8" t="s">
        <v>22</v>
      </c>
      <c r="B458" s="90" t="s">
        <v>75</v>
      </c>
      <c r="C458" s="90" t="s">
        <v>13</v>
      </c>
      <c r="D458" s="90" t="s">
        <v>45</v>
      </c>
      <c r="E458" s="84" t="s">
        <v>342</v>
      </c>
      <c r="F458" s="84">
        <v>240</v>
      </c>
      <c r="G458" s="82"/>
      <c r="H458" s="97">
        <f t="shared" si="75"/>
        <v>8</v>
      </c>
      <c r="I458" s="97">
        <f t="shared" si="75"/>
        <v>0</v>
      </c>
      <c r="J458" s="97">
        <f t="shared" si="75"/>
        <v>2</v>
      </c>
      <c r="K458" s="97">
        <f t="shared" si="75"/>
        <v>0</v>
      </c>
      <c r="L458" s="96">
        <f>K458/J458*100</f>
        <v>0</v>
      </c>
    </row>
    <row r="459" spans="1:12" ht="15.75" customHeight="1">
      <c r="A459" s="10" t="s">
        <v>8</v>
      </c>
      <c r="B459" s="90" t="s">
        <v>75</v>
      </c>
      <c r="C459" s="90" t="s">
        <v>13</v>
      </c>
      <c r="D459" s="90" t="s">
        <v>45</v>
      </c>
      <c r="E459" s="84" t="s">
        <v>342</v>
      </c>
      <c r="F459" s="84">
        <v>240</v>
      </c>
      <c r="G459" s="84">
        <v>1</v>
      </c>
      <c r="H459" s="97">
        <v>8</v>
      </c>
      <c r="I459" s="97"/>
      <c r="J459" s="97">
        <f>J460</f>
        <v>2</v>
      </c>
      <c r="K459" s="97">
        <f>K460</f>
        <v>0</v>
      </c>
      <c r="L459" s="96">
        <f>K459/J459*100</f>
        <v>0</v>
      </c>
    </row>
    <row r="460" spans="1:12" ht="15.75" customHeight="1" hidden="1">
      <c r="A460" s="10"/>
      <c r="B460" s="90"/>
      <c r="C460" s="90"/>
      <c r="D460" s="90"/>
      <c r="E460" s="84"/>
      <c r="F460" s="84">
        <v>244</v>
      </c>
      <c r="G460" s="84"/>
      <c r="H460" s="97"/>
      <c r="I460" s="97"/>
      <c r="J460" s="97">
        <v>2</v>
      </c>
      <c r="K460" s="97"/>
      <c r="L460" s="96"/>
    </row>
    <row r="461" spans="1:13" ht="28.5" hidden="1">
      <c r="A461" s="7" t="s">
        <v>149</v>
      </c>
      <c r="B461" s="155" t="s">
        <v>75</v>
      </c>
      <c r="C461" s="155" t="s">
        <v>150</v>
      </c>
      <c r="D461" s="89"/>
      <c r="E461" s="82"/>
      <c r="F461" s="82"/>
      <c r="G461" s="82"/>
      <c r="H461" s="157" t="e">
        <f>H462+H474+H481</f>
        <v>#REF!</v>
      </c>
      <c r="I461" s="157" t="e">
        <f>I462+I474+I481</f>
        <v>#REF!</v>
      </c>
      <c r="J461" s="157">
        <f>J462</f>
        <v>0</v>
      </c>
      <c r="K461" s="142">
        <f>K462</f>
        <v>0</v>
      </c>
      <c r="L461" s="143" t="e">
        <f t="shared" si="76"/>
        <v>#DIV/0!</v>
      </c>
      <c r="M461" s="44"/>
    </row>
    <row r="462" spans="1:13" ht="34.5" customHeight="1" hidden="1">
      <c r="A462" s="7" t="s">
        <v>218</v>
      </c>
      <c r="B462" s="155" t="s">
        <v>75</v>
      </c>
      <c r="C462" s="155" t="s">
        <v>150</v>
      </c>
      <c r="D462" s="155" t="s">
        <v>154</v>
      </c>
      <c r="E462" s="83"/>
      <c r="F462" s="83"/>
      <c r="G462" s="83"/>
      <c r="H462" s="157" t="e">
        <f aca="true" t="shared" si="78" ref="H462:K463">H463</f>
        <v>#REF!</v>
      </c>
      <c r="I462" s="157" t="e">
        <f t="shared" si="78"/>
        <v>#REF!</v>
      </c>
      <c r="J462" s="157">
        <f t="shared" si="78"/>
        <v>0</v>
      </c>
      <c r="K462" s="142">
        <f t="shared" si="78"/>
        <v>0</v>
      </c>
      <c r="L462" s="143" t="e">
        <f t="shared" si="76"/>
        <v>#DIV/0!</v>
      </c>
      <c r="M462" s="44"/>
    </row>
    <row r="463" spans="1:13" ht="15" hidden="1">
      <c r="A463" s="8" t="s">
        <v>16</v>
      </c>
      <c r="B463" s="90" t="s">
        <v>75</v>
      </c>
      <c r="C463" s="90" t="s">
        <v>150</v>
      </c>
      <c r="D463" s="90" t="s">
        <v>154</v>
      </c>
      <c r="E463" s="84" t="s">
        <v>297</v>
      </c>
      <c r="F463" s="82"/>
      <c r="G463" s="82"/>
      <c r="H463" s="97" t="e">
        <f t="shared" si="78"/>
        <v>#REF!</v>
      </c>
      <c r="I463" s="97" t="e">
        <f t="shared" si="78"/>
        <v>#REF!</v>
      </c>
      <c r="J463" s="97">
        <f t="shared" si="78"/>
        <v>0</v>
      </c>
      <c r="K463" s="97">
        <f t="shared" si="78"/>
        <v>0</v>
      </c>
      <c r="L463" s="96" t="e">
        <f t="shared" si="76"/>
        <v>#DIV/0!</v>
      </c>
      <c r="M463" s="41"/>
    </row>
    <row r="464" spans="1:13" ht="51" customHeight="1" hidden="1">
      <c r="A464" s="8" t="s">
        <v>219</v>
      </c>
      <c r="B464" s="90" t="s">
        <v>75</v>
      </c>
      <c r="C464" s="90" t="s">
        <v>150</v>
      </c>
      <c r="D464" s="90" t="s">
        <v>154</v>
      </c>
      <c r="E464" s="84" t="s">
        <v>343</v>
      </c>
      <c r="F464" s="82"/>
      <c r="G464" s="82"/>
      <c r="H464" s="97" t="e">
        <f>#REF!+H465+#REF!+H469</f>
        <v>#REF!</v>
      </c>
      <c r="I464" s="97" t="e">
        <f>#REF!+I465+#REF!+I469</f>
        <v>#REF!</v>
      </c>
      <c r="J464" s="97">
        <f>J465</f>
        <v>0</v>
      </c>
      <c r="K464" s="97">
        <f>K465</f>
        <v>0</v>
      </c>
      <c r="L464" s="96" t="e">
        <f t="shared" si="76"/>
        <v>#DIV/0!</v>
      </c>
      <c r="M464" s="41"/>
    </row>
    <row r="465" spans="1:13" ht="30" customHeight="1" hidden="1">
      <c r="A465" s="74" t="s">
        <v>413</v>
      </c>
      <c r="B465" s="90" t="s">
        <v>75</v>
      </c>
      <c r="C465" s="90" t="s">
        <v>150</v>
      </c>
      <c r="D465" s="90" t="s">
        <v>154</v>
      </c>
      <c r="E465" s="84" t="s">
        <v>343</v>
      </c>
      <c r="F465" s="84">
        <v>200</v>
      </c>
      <c r="G465" s="82"/>
      <c r="H465" s="97">
        <f aca="true" t="shared" si="79" ref="H465:K466">H466</f>
        <v>4860</v>
      </c>
      <c r="I465" s="97">
        <f t="shared" si="79"/>
        <v>2693.99755</v>
      </c>
      <c r="J465" s="97">
        <f t="shared" si="79"/>
        <v>0</v>
      </c>
      <c r="K465" s="97">
        <f t="shared" si="79"/>
        <v>0</v>
      </c>
      <c r="L465" s="96" t="e">
        <f t="shared" si="76"/>
        <v>#DIV/0!</v>
      </c>
      <c r="M465" s="41"/>
    </row>
    <row r="466" spans="1:13" ht="30" hidden="1">
      <c r="A466" s="8" t="s">
        <v>22</v>
      </c>
      <c r="B466" s="90" t="s">
        <v>75</v>
      </c>
      <c r="C466" s="90" t="s">
        <v>150</v>
      </c>
      <c r="D466" s="90" t="s">
        <v>154</v>
      </c>
      <c r="E466" s="84" t="s">
        <v>343</v>
      </c>
      <c r="F466" s="84">
        <v>240</v>
      </c>
      <c r="G466" s="82"/>
      <c r="H466" s="97">
        <f t="shared" si="79"/>
        <v>4860</v>
      </c>
      <c r="I466" s="97">
        <f t="shared" si="79"/>
        <v>2693.99755</v>
      </c>
      <c r="J466" s="97">
        <f t="shared" si="79"/>
        <v>0</v>
      </c>
      <c r="K466" s="97">
        <f t="shared" si="79"/>
        <v>0</v>
      </c>
      <c r="L466" s="96" t="e">
        <f t="shared" si="76"/>
        <v>#DIV/0!</v>
      </c>
      <c r="M466" s="41"/>
    </row>
    <row r="467" spans="1:13" ht="15" hidden="1">
      <c r="A467" s="10" t="s">
        <v>8</v>
      </c>
      <c r="B467" s="90" t="s">
        <v>75</v>
      </c>
      <c r="C467" s="90" t="s">
        <v>150</v>
      </c>
      <c r="D467" s="90" t="s">
        <v>154</v>
      </c>
      <c r="E467" s="84" t="s">
        <v>343</v>
      </c>
      <c r="F467" s="84">
        <v>240</v>
      </c>
      <c r="G467" s="84">
        <v>1</v>
      </c>
      <c r="H467" s="97">
        <v>4860</v>
      </c>
      <c r="I467" s="97">
        <v>2693.99755</v>
      </c>
      <c r="J467" s="97"/>
      <c r="K467" s="97">
        <f>K468</f>
        <v>0</v>
      </c>
      <c r="L467" s="96" t="e">
        <f t="shared" si="76"/>
        <v>#DIV/0!</v>
      </c>
      <c r="M467" s="37"/>
    </row>
    <row r="468" spans="1:13" ht="15" hidden="1">
      <c r="A468" s="10"/>
      <c r="B468" s="90"/>
      <c r="C468" s="90"/>
      <c r="D468" s="90"/>
      <c r="E468" s="84"/>
      <c r="F468" s="84">
        <v>244</v>
      </c>
      <c r="G468" s="84"/>
      <c r="H468" s="97"/>
      <c r="I468" s="97"/>
      <c r="J468" s="97">
        <v>100</v>
      </c>
      <c r="K468" s="97"/>
      <c r="L468" s="96"/>
      <c r="M468" s="37"/>
    </row>
    <row r="469" spans="1:12" ht="15">
      <c r="A469" s="7" t="s">
        <v>85</v>
      </c>
      <c r="B469" s="155" t="s">
        <v>75</v>
      </c>
      <c r="C469" s="155" t="s">
        <v>86</v>
      </c>
      <c r="D469" s="89"/>
      <c r="E469" s="82"/>
      <c r="F469" s="82"/>
      <c r="G469" s="82"/>
      <c r="H469" s="157" t="e">
        <f>H477+H484+H470+H503</f>
        <v>#REF!</v>
      </c>
      <c r="I469" s="157" t="e">
        <f>I477+I484+I470+I503</f>
        <v>#REF!</v>
      </c>
      <c r="J469" s="157">
        <f>J477+J484+J470+J503</f>
        <v>23072.8</v>
      </c>
      <c r="K469" s="203">
        <f>K477+K484+K470+K503</f>
        <v>10025.7132</v>
      </c>
      <c r="L469" s="143">
        <f t="shared" si="76"/>
        <v>43.45252071703478</v>
      </c>
    </row>
    <row r="470" spans="1:12" ht="15">
      <c r="A470" s="7" t="s">
        <v>87</v>
      </c>
      <c r="B470" s="155" t="s">
        <v>75</v>
      </c>
      <c r="C470" s="155" t="s">
        <v>86</v>
      </c>
      <c r="D470" s="155" t="s">
        <v>88</v>
      </c>
      <c r="E470" s="83"/>
      <c r="F470" s="83"/>
      <c r="G470" s="83"/>
      <c r="H470" s="157" t="e">
        <f aca="true" t="shared" si="80" ref="H470:K474">H471</f>
        <v>#REF!</v>
      </c>
      <c r="I470" s="157" t="e">
        <f t="shared" si="80"/>
        <v>#REF!</v>
      </c>
      <c r="J470" s="157">
        <f t="shared" si="80"/>
        <v>245</v>
      </c>
      <c r="K470" s="203">
        <f t="shared" si="80"/>
        <v>245</v>
      </c>
      <c r="L470" s="143">
        <f t="shared" si="76"/>
        <v>100</v>
      </c>
    </row>
    <row r="471" spans="1:12" ht="15">
      <c r="A471" s="8" t="s">
        <v>16</v>
      </c>
      <c r="B471" s="90" t="s">
        <v>75</v>
      </c>
      <c r="C471" s="90" t="s">
        <v>86</v>
      </c>
      <c r="D471" s="90" t="s">
        <v>88</v>
      </c>
      <c r="E471" s="84" t="s">
        <v>297</v>
      </c>
      <c r="F471" s="82"/>
      <c r="G471" s="82"/>
      <c r="H471" s="97" t="e">
        <f>#REF!</f>
        <v>#REF!</v>
      </c>
      <c r="I471" s="97" t="e">
        <f>#REF!</f>
        <v>#REF!</v>
      </c>
      <c r="J471" s="97">
        <f>J472</f>
        <v>245</v>
      </c>
      <c r="K471" s="97">
        <f>K472</f>
        <v>245</v>
      </c>
      <c r="L471" s="96">
        <f>K471/J471*100</f>
        <v>100</v>
      </c>
    </row>
    <row r="472" spans="1:12" ht="60">
      <c r="A472" s="8" t="s">
        <v>457</v>
      </c>
      <c r="B472" s="90" t="s">
        <v>75</v>
      </c>
      <c r="C472" s="90" t="s">
        <v>86</v>
      </c>
      <c r="D472" s="90" t="s">
        <v>88</v>
      </c>
      <c r="E472" s="84" t="s">
        <v>458</v>
      </c>
      <c r="F472" s="82"/>
      <c r="G472" s="82"/>
      <c r="H472" s="97">
        <f t="shared" si="80"/>
        <v>225</v>
      </c>
      <c r="I472" s="97">
        <f t="shared" si="80"/>
        <v>91</v>
      </c>
      <c r="J472" s="97">
        <f t="shared" si="80"/>
        <v>245</v>
      </c>
      <c r="K472" s="97">
        <f t="shared" si="80"/>
        <v>245</v>
      </c>
      <c r="L472" s="96">
        <f t="shared" si="76"/>
        <v>100</v>
      </c>
    </row>
    <row r="473" spans="1:12" ht="15">
      <c r="A473" s="8" t="s">
        <v>23</v>
      </c>
      <c r="B473" s="90" t="s">
        <v>75</v>
      </c>
      <c r="C473" s="90" t="s">
        <v>86</v>
      </c>
      <c r="D473" s="90" t="s">
        <v>88</v>
      </c>
      <c r="E473" s="84" t="s">
        <v>458</v>
      </c>
      <c r="F473" s="84">
        <v>800</v>
      </c>
      <c r="G473" s="82"/>
      <c r="H473" s="97">
        <f t="shared" si="80"/>
        <v>225</v>
      </c>
      <c r="I473" s="97">
        <f t="shared" si="80"/>
        <v>91</v>
      </c>
      <c r="J473" s="97">
        <f t="shared" si="80"/>
        <v>245</v>
      </c>
      <c r="K473" s="97">
        <f t="shared" si="80"/>
        <v>245</v>
      </c>
      <c r="L473" s="96">
        <f t="shared" si="76"/>
        <v>100</v>
      </c>
    </row>
    <row r="474" spans="1:12" ht="45">
      <c r="A474" s="8" t="s">
        <v>95</v>
      </c>
      <c r="B474" s="90" t="s">
        <v>75</v>
      </c>
      <c r="C474" s="90" t="s">
        <v>86</v>
      </c>
      <c r="D474" s="90" t="s">
        <v>88</v>
      </c>
      <c r="E474" s="84" t="s">
        <v>458</v>
      </c>
      <c r="F474" s="84">
        <v>810</v>
      </c>
      <c r="G474" s="82"/>
      <c r="H474" s="97">
        <f t="shared" si="80"/>
        <v>225</v>
      </c>
      <c r="I474" s="97">
        <f t="shared" si="80"/>
        <v>91</v>
      </c>
      <c r="J474" s="97">
        <f t="shared" si="80"/>
        <v>245</v>
      </c>
      <c r="K474" s="97">
        <f t="shared" si="80"/>
        <v>245</v>
      </c>
      <c r="L474" s="96">
        <f t="shared" si="76"/>
        <v>100</v>
      </c>
    </row>
    <row r="475" spans="1:12" ht="15">
      <c r="A475" s="10" t="s">
        <v>8</v>
      </c>
      <c r="B475" s="90" t="s">
        <v>75</v>
      </c>
      <c r="C475" s="90" t="s">
        <v>86</v>
      </c>
      <c r="D475" s="90" t="s">
        <v>88</v>
      </c>
      <c r="E475" s="84" t="s">
        <v>458</v>
      </c>
      <c r="F475" s="84">
        <v>810</v>
      </c>
      <c r="G475" s="84">
        <v>1</v>
      </c>
      <c r="H475" s="97">
        <v>225</v>
      </c>
      <c r="I475" s="97">
        <v>91</v>
      </c>
      <c r="J475" s="97">
        <v>245</v>
      </c>
      <c r="K475" s="97">
        <f>K476</f>
        <v>245</v>
      </c>
      <c r="L475" s="96">
        <f t="shared" si="76"/>
        <v>100</v>
      </c>
    </row>
    <row r="476" spans="1:12" ht="15" hidden="1">
      <c r="A476" s="10"/>
      <c r="B476" s="90"/>
      <c r="C476" s="90"/>
      <c r="D476" s="90"/>
      <c r="E476" s="84"/>
      <c r="F476" s="84">
        <v>810</v>
      </c>
      <c r="G476" s="84"/>
      <c r="H476" s="97"/>
      <c r="I476" s="97"/>
      <c r="J476" s="97">
        <v>250</v>
      </c>
      <c r="K476" s="97">
        <v>245</v>
      </c>
      <c r="L476" s="96">
        <f t="shared" si="76"/>
        <v>98</v>
      </c>
    </row>
    <row r="477" spans="1:12" ht="15">
      <c r="A477" s="7" t="s">
        <v>96</v>
      </c>
      <c r="B477" s="155" t="s">
        <v>75</v>
      </c>
      <c r="C477" s="155" t="s">
        <v>86</v>
      </c>
      <c r="D477" s="155" t="s">
        <v>97</v>
      </c>
      <c r="E477" s="83"/>
      <c r="F477" s="83"/>
      <c r="G477" s="83"/>
      <c r="H477" s="157">
        <f aca="true" t="shared" si="81" ref="H477:K481">H478</f>
        <v>1500</v>
      </c>
      <c r="I477" s="157">
        <f t="shared" si="81"/>
        <v>1036.2</v>
      </c>
      <c r="J477" s="157">
        <f t="shared" si="81"/>
        <v>2167</v>
      </c>
      <c r="K477" s="203">
        <f t="shared" si="81"/>
        <v>2167</v>
      </c>
      <c r="L477" s="143">
        <f t="shared" si="76"/>
        <v>100</v>
      </c>
    </row>
    <row r="478" spans="1:12" ht="15">
      <c r="A478" s="8" t="s">
        <v>16</v>
      </c>
      <c r="B478" s="90" t="s">
        <v>75</v>
      </c>
      <c r="C478" s="90" t="s">
        <v>86</v>
      </c>
      <c r="D478" s="90" t="s">
        <v>97</v>
      </c>
      <c r="E478" s="84" t="s">
        <v>297</v>
      </c>
      <c r="F478" s="82"/>
      <c r="G478" s="82"/>
      <c r="H478" s="97">
        <f t="shared" si="81"/>
        <v>1500</v>
      </c>
      <c r="I478" s="97">
        <f t="shared" si="81"/>
        <v>1036.2</v>
      </c>
      <c r="J478" s="97">
        <f t="shared" si="81"/>
        <v>2167</v>
      </c>
      <c r="K478" s="97">
        <f t="shared" si="81"/>
        <v>2167</v>
      </c>
      <c r="L478" s="96">
        <f t="shared" si="76"/>
        <v>100</v>
      </c>
    </row>
    <row r="479" spans="1:12" ht="30">
      <c r="A479" s="8" t="s">
        <v>344</v>
      </c>
      <c r="B479" s="90" t="s">
        <v>75</v>
      </c>
      <c r="C479" s="90" t="s">
        <v>86</v>
      </c>
      <c r="D479" s="90" t="s">
        <v>97</v>
      </c>
      <c r="E479" s="84" t="s">
        <v>345</v>
      </c>
      <c r="F479" s="82"/>
      <c r="G479" s="82"/>
      <c r="H479" s="97">
        <f t="shared" si="81"/>
        <v>1500</v>
      </c>
      <c r="I479" s="97">
        <f t="shared" si="81"/>
        <v>1036.2</v>
      </c>
      <c r="J479" s="97">
        <f t="shared" si="81"/>
        <v>2167</v>
      </c>
      <c r="K479" s="97">
        <f t="shared" si="81"/>
        <v>2167</v>
      </c>
      <c r="L479" s="96">
        <f t="shared" si="76"/>
        <v>100</v>
      </c>
    </row>
    <row r="480" spans="1:12" ht="15">
      <c r="A480" s="8" t="s">
        <v>23</v>
      </c>
      <c r="B480" s="90" t="s">
        <v>75</v>
      </c>
      <c r="C480" s="90" t="s">
        <v>86</v>
      </c>
      <c r="D480" s="90" t="s">
        <v>97</v>
      </c>
      <c r="E480" s="84" t="s">
        <v>345</v>
      </c>
      <c r="F480" s="84">
        <v>800</v>
      </c>
      <c r="G480" s="82"/>
      <c r="H480" s="97">
        <f t="shared" si="81"/>
        <v>1500</v>
      </c>
      <c r="I480" s="97">
        <f t="shared" si="81"/>
        <v>1036.2</v>
      </c>
      <c r="J480" s="97">
        <f t="shared" si="81"/>
        <v>2167</v>
      </c>
      <c r="K480" s="97">
        <f t="shared" si="81"/>
        <v>2167</v>
      </c>
      <c r="L480" s="96">
        <f t="shared" si="76"/>
        <v>100</v>
      </c>
    </row>
    <row r="481" spans="1:12" ht="45">
      <c r="A481" s="8" t="s">
        <v>95</v>
      </c>
      <c r="B481" s="90" t="s">
        <v>75</v>
      </c>
      <c r="C481" s="90" t="s">
        <v>86</v>
      </c>
      <c r="D481" s="90" t="s">
        <v>97</v>
      </c>
      <c r="E481" s="84" t="s">
        <v>345</v>
      </c>
      <c r="F481" s="84">
        <v>810</v>
      </c>
      <c r="G481" s="82"/>
      <c r="H481" s="97">
        <f t="shared" si="81"/>
        <v>1500</v>
      </c>
      <c r="I481" s="97">
        <f t="shared" si="81"/>
        <v>1036.2</v>
      </c>
      <c r="J481" s="97">
        <f t="shared" si="81"/>
        <v>2167</v>
      </c>
      <c r="K481" s="97">
        <f t="shared" si="81"/>
        <v>2167</v>
      </c>
      <c r="L481" s="96">
        <f t="shared" si="76"/>
        <v>100</v>
      </c>
    </row>
    <row r="482" spans="1:12" ht="15">
      <c r="A482" s="10" t="s">
        <v>8</v>
      </c>
      <c r="B482" s="90" t="s">
        <v>75</v>
      </c>
      <c r="C482" s="90" t="s">
        <v>86</v>
      </c>
      <c r="D482" s="90" t="s">
        <v>97</v>
      </c>
      <c r="E482" s="84" t="s">
        <v>345</v>
      </c>
      <c r="F482" s="84">
        <v>810</v>
      </c>
      <c r="G482" s="84">
        <v>1</v>
      </c>
      <c r="H482" s="97">
        <v>1500</v>
      </c>
      <c r="I482" s="97">
        <v>1036.2</v>
      </c>
      <c r="J482" s="97">
        <v>2167</v>
      </c>
      <c r="K482" s="97">
        <v>2167</v>
      </c>
      <c r="L482" s="96">
        <f t="shared" si="76"/>
        <v>100</v>
      </c>
    </row>
    <row r="483" spans="1:12" ht="15" hidden="1">
      <c r="A483" s="10"/>
      <c r="B483" s="90"/>
      <c r="C483" s="90"/>
      <c r="D483" s="90"/>
      <c r="E483" s="84"/>
      <c r="F483" s="84">
        <v>810</v>
      </c>
      <c r="G483" s="84"/>
      <c r="H483" s="97"/>
      <c r="I483" s="97"/>
      <c r="J483" s="97">
        <v>2000</v>
      </c>
      <c r="K483" s="97">
        <v>666.6</v>
      </c>
      <c r="L483" s="96"/>
    </row>
    <row r="484" spans="1:13" s="106" customFormat="1" ht="14.25">
      <c r="A484" s="7" t="s">
        <v>98</v>
      </c>
      <c r="B484" s="156">
        <v>500</v>
      </c>
      <c r="C484" s="155" t="s">
        <v>86</v>
      </c>
      <c r="D484" s="155" t="s">
        <v>99</v>
      </c>
      <c r="E484" s="156"/>
      <c r="F484" s="156"/>
      <c r="G484" s="156"/>
      <c r="H484" s="157" t="e">
        <f>H489+#REF!</f>
        <v>#REF!</v>
      </c>
      <c r="I484" s="157" t="e">
        <f>I489+#REF!</f>
        <v>#REF!</v>
      </c>
      <c r="J484" s="157">
        <f>J489+J485</f>
        <v>20660.8</v>
      </c>
      <c r="K484" s="203">
        <f>K489</f>
        <v>7613.7132</v>
      </c>
      <c r="L484" s="143">
        <f t="shared" si="76"/>
        <v>36.85100867342988</v>
      </c>
      <c r="M484" s="105"/>
    </row>
    <row r="485" spans="1:13" ht="30" hidden="1">
      <c r="A485" s="4" t="s">
        <v>100</v>
      </c>
      <c r="B485" s="88">
        <v>500</v>
      </c>
      <c r="C485" s="94" t="s">
        <v>86</v>
      </c>
      <c r="D485" s="94" t="s">
        <v>99</v>
      </c>
      <c r="E485" s="88" t="s">
        <v>101</v>
      </c>
      <c r="F485" s="88"/>
      <c r="G485" s="95"/>
      <c r="H485" s="97">
        <f aca="true" t="shared" si="82" ref="H485:K487">H486</f>
        <v>25095.55943</v>
      </c>
      <c r="I485" s="97">
        <f t="shared" si="82"/>
        <v>20106.03943</v>
      </c>
      <c r="J485" s="137">
        <f t="shared" si="82"/>
        <v>0</v>
      </c>
      <c r="K485" s="137">
        <f t="shared" si="82"/>
        <v>2494.75</v>
      </c>
      <c r="L485" s="96" t="e">
        <f t="shared" si="76"/>
        <v>#DIV/0!</v>
      </c>
      <c r="M485" s="101"/>
    </row>
    <row r="486" spans="1:13" ht="75" hidden="1">
      <c r="A486" s="4" t="s">
        <v>102</v>
      </c>
      <c r="B486" s="88">
        <v>500</v>
      </c>
      <c r="C486" s="94" t="s">
        <v>86</v>
      </c>
      <c r="D486" s="94" t="s">
        <v>99</v>
      </c>
      <c r="E486" s="88" t="s">
        <v>101</v>
      </c>
      <c r="F486" s="88">
        <v>200</v>
      </c>
      <c r="G486" s="95"/>
      <c r="H486" s="97">
        <f t="shared" si="82"/>
        <v>25095.55943</v>
      </c>
      <c r="I486" s="97">
        <f t="shared" si="82"/>
        <v>20106.03943</v>
      </c>
      <c r="J486" s="137">
        <f t="shared" si="82"/>
        <v>0</v>
      </c>
      <c r="K486" s="137">
        <f t="shared" si="82"/>
        <v>2494.75</v>
      </c>
      <c r="L486" s="96" t="e">
        <f t="shared" si="76"/>
        <v>#DIV/0!</v>
      </c>
      <c r="M486" s="101"/>
    </row>
    <row r="487" spans="1:13" ht="75" hidden="1">
      <c r="A487" s="4" t="s">
        <v>103</v>
      </c>
      <c r="B487" s="88">
        <v>500</v>
      </c>
      <c r="C487" s="94" t="s">
        <v>86</v>
      </c>
      <c r="D487" s="94" t="s">
        <v>99</v>
      </c>
      <c r="E487" s="88" t="s">
        <v>101</v>
      </c>
      <c r="F487" s="88">
        <v>240</v>
      </c>
      <c r="G487" s="95"/>
      <c r="H487" s="97">
        <f t="shared" si="82"/>
        <v>25095.55943</v>
      </c>
      <c r="I487" s="97">
        <f t="shared" si="82"/>
        <v>20106.03943</v>
      </c>
      <c r="J487" s="137">
        <f t="shared" si="82"/>
        <v>0</v>
      </c>
      <c r="K487" s="137">
        <f t="shared" si="82"/>
        <v>2494.75</v>
      </c>
      <c r="L487" s="96" t="e">
        <f t="shared" si="76"/>
        <v>#DIV/0!</v>
      </c>
      <c r="M487" s="101"/>
    </row>
    <row r="488" spans="1:13" ht="15" hidden="1">
      <c r="A488" s="10" t="s">
        <v>9</v>
      </c>
      <c r="B488" s="94" t="s">
        <v>75</v>
      </c>
      <c r="C488" s="94" t="s">
        <v>86</v>
      </c>
      <c r="D488" s="94" t="s">
        <v>99</v>
      </c>
      <c r="E488" s="88" t="s">
        <v>101</v>
      </c>
      <c r="F488" s="88">
        <v>240</v>
      </c>
      <c r="G488" s="95">
        <v>2</v>
      </c>
      <c r="H488" s="99">
        <v>25095.55943</v>
      </c>
      <c r="I488" s="99">
        <v>20106.03943</v>
      </c>
      <c r="J488" s="97"/>
      <c r="K488" s="97">
        <v>2494.75</v>
      </c>
      <c r="L488" s="96" t="e">
        <f t="shared" si="76"/>
        <v>#DIV/0!</v>
      </c>
      <c r="M488" s="101"/>
    </row>
    <row r="489" spans="1:12" ht="15">
      <c r="A489" s="8" t="s">
        <v>16</v>
      </c>
      <c r="B489" s="84">
        <v>500</v>
      </c>
      <c r="C489" s="90" t="s">
        <v>86</v>
      </c>
      <c r="D489" s="90" t="s">
        <v>99</v>
      </c>
      <c r="E489" s="84" t="s">
        <v>297</v>
      </c>
      <c r="F489" s="84"/>
      <c r="G489" s="84"/>
      <c r="H489" s="97">
        <f>H494</f>
        <v>4517</v>
      </c>
      <c r="I489" s="97">
        <f>I494</f>
        <v>1736.23365</v>
      </c>
      <c r="J489" s="97">
        <f>J494+J499+J490</f>
        <v>20660.8</v>
      </c>
      <c r="K489" s="97">
        <f>K490+K494</f>
        <v>7613.7132</v>
      </c>
      <c r="L489" s="96">
        <f t="shared" si="76"/>
        <v>36.85100867342988</v>
      </c>
    </row>
    <row r="490" spans="1:12" ht="15">
      <c r="A490" s="62" t="s">
        <v>487</v>
      </c>
      <c r="B490" s="84">
        <v>500</v>
      </c>
      <c r="C490" s="90" t="s">
        <v>86</v>
      </c>
      <c r="D490" s="90" t="s">
        <v>99</v>
      </c>
      <c r="E490" s="84" t="s">
        <v>486</v>
      </c>
      <c r="F490" s="84"/>
      <c r="G490" s="84"/>
      <c r="H490" s="97">
        <f aca="true" t="shared" si="83" ref="H490:K492">H491</f>
        <v>4517</v>
      </c>
      <c r="I490" s="97">
        <f t="shared" si="83"/>
        <v>1736.23365</v>
      </c>
      <c r="J490" s="97">
        <f t="shared" si="83"/>
        <v>17106.8</v>
      </c>
      <c r="K490" s="97">
        <f t="shared" si="83"/>
        <v>4082.85</v>
      </c>
      <c r="L490" s="96">
        <f>K490/J490*100</f>
        <v>23.866824888348493</v>
      </c>
    </row>
    <row r="491" spans="1:12" ht="30">
      <c r="A491" s="74" t="s">
        <v>413</v>
      </c>
      <c r="B491" s="84">
        <v>500</v>
      </c>
      <c r="C491" s="90" t="s">
        <v>86</v>
      </c>
      <c r="D491" s="90" t="s">
        <v>99</v>
      </c>
      <c r="E491" s="84" t="s">
        <v>486</v>
      </c>
      <c r="F491" s="84">
        <v>200</v>
      </c>
      <c r="G491" s="84"/>
      <c r="H491" s="97">
        <f t="shared" si="83"/>
        <v>4517</v>
      </c>
      <c r="I491" s="97">
        <f t="shared" si="83"/>
        <v>1736.23365</v>
      </c>
      <c r="J491" s="97">
        <f t="shared" si="83"/>
        <v>17106.8</v>
      </c>
      <c r="K491" s="97">
        <f t="shared" si="83"/>
        <v>4082.85</v>
      </c>
      <c r="L491" s="96">
        <f>K491/J491*100</f>
        <v>23.866824888348493</v>
      </c>
    </row>
    <row r="492" spans="1:12" ht="30">
      <c r="A492" s="8" t="s">
        <v>22</v>
      </c>
      <c r="B492" s="84">
        <v>500</v>
      </c>
      <c r="C492" s="90" t="s">
        <v>86</v>
      </c>
      <c r="D492" s="90" t="s">
        <v>99</v>
      </c>
      <c r="E492" s="84" t="s">
        <v>486</v>
      </c>
      <c r="F492" s="84">
        <v>240</v>
      </c>
      <c r="G492" s="84"/>
      <c r="H492" s="97">
        <f t="shared" si="83"/>
        <v>4517</v>
      </c>
      <c r="I492" s="97">
        <f t="shared" si="83"/>
        <v>1736.23365</v>
      </c>
      <c r="J492" s="97">
        <f t="shared" si="83"/>
        <v>17106.8</v>
      </c>
      <c r="K492" s="97">
        <f t="shared" si="83"/>
        <v>4082.85</v>
      </c>
      <c r="L492" s="96">
        <f>K492/J492*100</f>
        <v>23.866824888348493</v>
      </c>
    </row>
    <row r="493" spans="1:12" ht="15">
      <c r="A493" s="10" t="s">
        <v>9</v>
      </c>
      <c r="B493" s="90" t="s">
        <v>75</v>
      </c>
      <c r="C493" s="90" t="s">
        <v>86</v>
      </c>
      <c r="D493" s="90" t="s">
        <v>99</v>
      </c>
      <c r="E493" s="84" t="s">
        <v>486</v>
      </c>
      <c r="F493" s="84">
        <v>240</v>
      </c>
      <c r="G493" s="84">
        <v>2</v>
      </c>
      <c r="H493" s="97">
        <v>4517</v>
      </c>
      <c r="I493" s="97">
        <v>1736.23365</v>
      </c>
      <c r="J493" s="97">
        <v>17106.8</v>
      </c>
      <c r="K493" s="97">
        <v>4082.85</v>
      </c>
      <c r="L493" s="96">
        <f>K493/J493*100</f>
        <v>23.866824888348493</v>
      </c>
    </row>
    <row r="494" spans="1:12" ht="45">
      <c r="A494" s="8" t="s">
        <v>347</v>
      </c>
      <c r="B494" s="84">
        <v>500</v>
      </c>
      <c r="C494" s="90" t="s">
        <v>86</v>
      </c>
      <c r="D494" s="90" t="s">
        <v>99</v>
      </c>
      <c r="E494" s="84" t="s">
        <v>459</v>
      </c>
      <c r="F494" s="84"/>
      <c r="G494" s="84"/>
      <c r="H494" s="97">
        <f aca="true" t="shared" si="84" ref="H494:K496">H495</f>
        <v>4517</v>
      </c>
      <c r="I494" s="97">
        <f t="shared" si="84"/>
        <v>1736.23365</v>
      </c>
      <c r="J494" s="97">
        <f t="shared" si="84"/>
        <v>3269</v>
      </c>
      <c r="K494" s="97">
        <f>K495+K499</f>
        <v>3530.8632000000002</v>
      </c>
      <c r="L494" s="96">
        <f t="shared" si="76"/>
        <v>108.01049862343224</v>
      </c>
    </row>
    <row r="495" spans="1:12" ht="30">
      <c r="A495" s="74" t="s">
        <v>413</v>
      </c>
      <c r="B495" s="84">
        <v>500</v>
      </c>
      <c r="C495" s="90" t="s">
        <v>86</v>
      </c>
      <c r="D495" s="90" t="s">
        <v>99</v>
      </c>
      <c r="E495" s="84" t="s">
        <v>346</v>
      </c>
      <c r="F495" s="84">
        <v>200</v>
      </c>
      <c r="G495" s="84"/>
      <c r="H495" s="97">
        <f t="shared" si="84"/>
        <v>4517</v>
      </c>
      <c r="I495" s="97">
        <f t="shared" si="84"/>
        <v>1736.23365</v>
      </c>
      <c r="J495" s="97">
        <f t="shared" si="84"/>
        <v>3269</v>
      </c>
      <c r="K495" s="97">
        <f t="shared" si="84"/>
        <v>3246.5522</v>
      </c>
      <c r="L495" s="96">
        <f t="shared" si="76"/>
        <v>99.31331293973692</v>
      </c>
    </row>
    <row r="496" spans="1:12" ht="30">
      <c r="A496" s="8" t="s">
        <v>22</v>
      </c>
      <c r="B496" s="84">
        <v>500</v>
      </c>
      <c r="C496" s="90" t="s">
        <v>86</v>
      </c>
      <c r="D496" s="90" t="s">
        <v>99</v>
      </c>
      <c r="E496" s="84" t="s">
        <v>346</v>
      </c>
      <c r="F496" s="84">
        <v>240</v>
      </c>
      <c r="G496" s="84"/>
      <c r="H496" s="97">
        <f t="shared" si="84"/>
        <v>4517</v>
      </c>
      <c r="I496" s="97">
        <f t="shared" si="84"/>
        <v>1736.23365</v>
      </c>
      <c r="J496" s="97">
        <f t="shared" si="84"/>
        <v>3269</v>
      </c>
      <c r="K496" s="97">
        <f t="shared" si="84"/>
        <v>3246.5522</v>
      </c>
      <c r="L496" s="96">
        <f t="shared" si="76"/>
        <v>99.31331293973692</v>
      </c>
    </row>
    <row r="497" spans="1:12" ht="15">
      <c r="A497" s="10" t="s">
        <v>8</v>
      </c>
      <c r="B497" s="90" t="s">
        <v>75</v>
      </c>
      <c r="C497" s="90" t="s">
        <v>86</v>
      </c>
      <c r="D497" s="90" t="s">
        <v>99</v>
      </c>
      <c r="E497" s="84" t="s">
        <v>346</v>
      </c>
      <c r="F497" s="84">
        <v>240</v>
      </c>
      <c r="G497" s="84">
        <v>1</v>
      </c>
      <c r="H497" s="97">
        <v>4517</v>
      </c>
      <c r="I497" s="97">
        <v>1736.23365</v>
      </c>
      <c r="J497" s="97">
        <v>3269</v>
      </c>
      <c r="K497" s="97">
        <v>3246.5522</v>
      </c>
      <c r="L497" s="96">
        <f t="shared" si="76"/>
        <v>99.31331293973692</v>
      </c>
    </row>
    <row r="498" spans="1:12" ht="15" hidden="1">
      <c r="A498" s="10"/>
      <c r="B498" s="90"/>
      <c r="C498" s="90"/>
      <c r="D498" s="90"/>
      <c r="E498" s="84"/>
      <c r="F498" s="84">
        <v>244</v>
      </c>
      <c r="G498" s="84"/>
      <c r="H498" s="97"/>
      <c r="I498" s="97"/>
      <c r="J498" s="97">
        <v>9276</v>
      </c>
      <c r="K498" s="97">
        <v>1485.51879</v>
      </c>
      <c r="L498" s="96"/>
    </row>
    <row r="499" spans="1:12" ht="15">
      <c r="A499" s="8" t="s">
        <v>23</v>
      </c>
      <c r="B499" s="84">
        <v>500</v>
      </c>
      <c r="C499" s="90" t="s">
        <v>86</v>
      </c>
      <c r="D499" s="90" t="s">
        <v>99</v>
      </c>
      <c r="E499" s="84" t="s">
        <v>460</v>
      </c>
      <c r="F499" s="84">
        <v>800</v>
      </c>
      <c r="G499" s="84"/>
      <c r="H499" s="97">
        <f aca="true" t="shared" si="85" ref="H499:K500">H500</f>
        <v>4517</v>
      </c>
      <c r="I499" s="97">
        <f t="shared" si="85"/>
        <v>1736.23365</v>
      </c>
      <c r="J499" s="97">
        <f t="shared" si="85"/>
        <v>285</v>
      </c>
      <c r="K499" s="97">
        <f t="shared" si="85"/>
        <v>284.311</v>
      </c>
      <c r="L499" s="96">
        <f>K499/J499*100</f>
        <v>99.75824561403508</v>
      </c>
    </row>
    <row r="500" spans="1:12" ht="15">
      <c r="A500" s="8" t="s">
        <v>456</v>
      </c>
      <c r="B500" s="84">
        <v>500</v>
      </c>
      <c r="C500" s="90" t="s">
        <v>86</v>
      </c>
      <c r="D500" s="90" t="s">
        <v>99</v>
      </c>
      <c r="E500" s="84" t="s">
        <v>460</v>
      </c>
      <c r="F500" s="84">
        <v>830</v>
      </c>
      <c r="G500" s="84"/>
      <c r="H500" s="97">
        <f t="shared" si="85"/>
        <v>4517</v>
      </c>
      <c r="I500" s="97">
        <f t="shared" si="85"/>
        <v>1736.23365</v>
      </c>
      <c r="J500" s="97">
        <f t="shared" si="85"/>
        <v>285</v>
      </c>
      <c r="K500" s="97">
        <f t="shared" si="85"/>
        <v>284.311</v>
      </c>
      <c r="L500" s="96">
        <f>K500/J500*100</f>
        <v>99.75824561403508</v>
      </c>
    </row>
    <row r="501" spans="1:12" ht="15">
      <c r="A501" s="10" t="s">
        <v>8</v>
      </c>
      <c r="B501" s="90" t="s">
        <v>75</v>
      </c>
      <c r="C501" s="90" t="s">
        <v>86</v>
      </c>
      <c r="D501" s="90" t="s">
        <v>99</v>
      </c>
      <c r="E501" s="84" t="s">
        <v>460</v>
      </c>
      <c r="F501" s="84">
        <v>830</v>
      </c>
      <c r="G501" s="84">
        <v>1</v>
      </c>
      <c r="H501" s="97">
        <v>4517</v>
      </c>
      <c r="I501" s="97">
        <v>1736.23365</v>
      </c>
      <c r="J501" s="97">
        <v>285</v>
      </c>
      <c r="K501" s="97">
        <v>284.311</v>
      </c>
      <c r="L501" s="96">
        <f>K501/J501*100</f>
        <v>99.75824561403508</v>
      </c>
    </row>
    <row r="502" spans="1:12" ht="15" hidden="1">
      <c r="A502" s="10"/>
      <c r="B502" s="90"/>
      <c r="C502" s="90"/>
      <c r="D502" s="90"/>
      <c r="E502" s="84"/>
      <c r="F502" s="84">
        <v>831</v>
      </c>
      <c r="G502" s="84"/>
      <c r="H502" s="97"/>
      <c r="I502" s="97"/>
      <c r="J502" s="97">
        <v>300</v>
      </c>
      <c r="K502" s="97">
        <v>284.311</v>
      </c>
      <c r="L502" s="96"/>
    </row>
    <row r="503" spans="1:13" s="110" customFormat="1" ht="14.25" hidden="1">
      <c r="A503" s="7" t="s">
        <v>104</v>
      </c>
      <c r="B503" s="155" t="s">
        <v>75</v>
      </c>
      <c r="C503" s="155" t="s">
        <v>86</v>
      </c>
      <c r="D503" s="155" t="s">
        <v>105</v>
      </c>
      <c r="E503" s="156"/>
      <c r="F503" s="156"/>
      <c r="G503" s="156"/>
      <c r="H503" s="157">
        <f aca="true" t="shared" si="86" ref="H503:K508">H504</f>
        <v>80</v>
      </c>
      <c r="I503" s="157">
        <f t="shared" si="86"/>
        <v>0</v>
      </c>
      <c r="J503" s="157">
        <f t="shared" si="86"/>
        <v>0</v>
      </c>
      <c r="K503" s="142">
        <f t="shared" si="86"/>
        <v>0</v>
      </c>
      <c r="L503" s="143" t="e">
        <f t="shared" si="76"/>
        <v>#DIV/0!</v>
      </c>
      <c r="M503" s="109"/>
    </row>
    <row r="504" spans="1:12" ht="45" hidden="1">
      <c r="A504" s="72" t="s">
        <v>306</v>
      </c>
      <c r="B504" s="90" t="s">
        <v>75</v>
      </c>
      <c r="C504" s="90" t="s">
        <v>86</v>
      </c>
      <c r="D504" s="90" t="s">
        <v>105</v>
      </c>
      <c r="E504" s="84" t="s">
        <v>348</v>
      </c>
      <c r="F504" s="82"/>
      <c r="G504" s="82"/>
      <c r="H504" s="97">
        <f t="shared" si="86"/>
        <v>80</v>
      </c>
      <c r="I504" s="97">
        <f t="shared" si="86"/>
        <v>0</v>
      </c>
      <c r="J504" s="97">
        <f t="shared" si="86"/>
        <v>0</v>
      </c>
      <c r="K504" s="97">
        <f t="shared" si="86"/>
        <v>0</v>
      </c>
      <c r="L504" s="96" t="e">
        <f t="shared" si="76"/>
        <v>#DIV/0!</v>
      </c>
    </row>
    <row r="505" spans="1:12" ht="30" hidden="1">
      <c r="A505" s="72" t="s">
        <v>321</v>
      </c>
      <c r="B505" s="90" t="s">
        <v>75</v>
      </c>
      <c r="C505" s="90" t="s">
        <v>86</v>
      </c>
      <c r="D505" s="90" t="s">
        <v>105</v>
      </c>
      <c r="E505" s="84" t="s">
        <v>349</v>
      </c>
      <c r="F505" s="82"/>
      <c r="G505" s="82"/>
      <c r="H505" s="97">
        <f t="shared" si="86"/>
        <v>80</v>
      </c>
      <c r="I505" s="97">
        <f t="shared" si="86"/>
        <v>0</v>
      </c>
      <c r="J505" s="97">
        <f t="shared" si="86"/>
        <v>0</v>
      </c>
      <c r="K505" s="97">
        <f t="shared" si="86"/>
        <v>0</v>
      </c>
      <c r="L505" s="96" t="e">
        <f t="shared" si="76"/>
        <v>#DIV/0!</v>
      </c>
    </row>
    <row r="506" spans="1:12" ht="90" hidden="1">
      <c r="A506" s="11" t="s">
        <v>370</v>
      </c>
      <c r="B506" s="90" t="s">
        <v>75</v>
      </c>
      <c r="C506" s="90" t="s">
        <v>86</v>
      </c>
      <c r="D506" s="90" t="s">
        <v>105</v>
      </c>
      <c r="E506" s="84" t="s">
        <v>350</v>
      </c>
      <c r="F506" s="82"/>
      <c r="G506" s="82"/>
      <c r="H506" s="97">
        <f t="shared" si="86"/>
        <v>80</v>
      </c>
      <c r="I506" s="97">
        <f t="shared" si="86"/>
        <v>0</v>
      </c>
      <c r="J506" s="97">
        <f t="shared" si="86"/>
        <v>0</v>
      </c>
      <c r="K506" s="97">
        <f t="shared" si="86"/>
        <v>0</v>
      </c>
      <c r="L506" s="96" t="e">
        <f t="shared" si="76"/>
        <v>#DIV/0!</v>
      </c>
    </row>
    <row r="507" spans="1:12" ht="15" hidden="1">
      <c r="A507" s="8" t="s">
        <v>23</v>
      </c>
      <c r="B507" s="90" t="s">
        <v>75</v>
      </c>
      <c r="C507" s="90" t="s">
        <v>86</v>
      </c>
      <c r="D507" s="90" t="s">
        <v>105</v>
      </c>
      <c r="E507" s="84" t="s">
        <v>350</v>
      </c>
      <c r="F507" s="84">
        <v>800</v>
      </c>
      <c r="G507" s="82"/>
      <c r="H507" s="97">
        <f t="shared" si="86"/>
        <v>80</v>
      </c>
      <c r="I507" s="97">
        <f t="shared" si="86"/>
        <v>0</v>
      </c>
      <c r="J507" s="97">
        <f t="shared" si="86"/>
        <v>0</v>
      </c>
      <c r="K507" s="97">
        <f t="shared" si="86"/>
        <v>0</v>
      </c>
      <c r="L507" s="96" t="e">
        <f t="shared" si="76"/>
        <v>#DIV/0!</v>
      </c>
    </row>
    <row r="508" spans="1:12" ht="45" hidden="1">
      <c r="A508" s="8" t="s">
        <v>95</v>
      </c>
      <c r="B508" s="90" t="s">
        <v>75</v>
      </c>
      <c r="C508" s="90" t="s">
        <v>86</v>
      </c>
      <c r="D508" s="90" t="s">
        <v>105</v>
      </c>
      <c r="E508" s="84" t="s">
        <v>350</v>
      </c>
      <c r="F508" s="84">
        <v>810</v>
      </c>
      <c r="G508" s="82"/>
      <c r="H508" s="97">
        <f t="shared" si="86"/>
        <v>80</v>
      </c>
      <c r="I508" s="97">
        <f t="shared" si="86"/>
        <v>0</v>
      </c>
      <c r="J508" s="97">
        <f t="shared" si="86"/>
        <v>0</v>
      </c>
      <c r="K508" s="97">
        <f t="shared" si="86"/>
        <v>0</v>
      </c>
      <c r="L508" s="96" t="e">
        <f t="shared" si="76"/>
        <v>#DIV/0!</v>
      </c>
    </row>
    <row r="509" spans="1:12" ht="15" hidden="1">
      <c r="A509" s="10" t="s">
        <v>8</v>
      </c>
      <c r="B509" s="90" t="s">
        <v>75</v>
      </c>
      <c r="C509" s="90" t="s">
        <v>86</v>
      </c>
      <c r="D509" s="90" t="s">
        <v>105</v>
      </c>
      <c r="E509" s="84" t="s">
        <v>350</v>
      </c>
      <c r="F509" s="84">
        <v>810</v>
      </c>
      <c r="G509" s="84">
        <v>1</v>
      </c>
      <c r="H509" s="97">
        <v>80</v>
      </c>
      <c r="I509" s="97"/>
      <c r="J509" s="97"/>
      <c r="K509" s="97">
        <f>K510</f>
        <v>0</v>
      </c>
      <c r="L509" s="96" t="e">
        <f t="shared" si="76"/>
        <v>#DIV/0!</v>
      </c>
    </row>
    <row r="510" spans="1:12" ht="15" hidden="1">
      <c r="A510" s="10"/>
      <c r="B510" s="90"/>
      <c r="C510" s="90"/>
      <c r="D510" s="90"/>
      <c r="E510" s="84"/>
      <c r="F510" s="84">
        <v>810</v>
      </c>
      <c r="G510" s="84"/>
      <c r="H510" s="97"/>
      <c r="I510" s="97"/>
      <c r="J510" s="97">
        <v>80</v>
      </c>
      <c r="K510" s="97"/>
      <c r="L510" s="96"/>
    </row>
    <row r="511" spans="1:12" ht="15">
      <c r="A511" s="7" t="s">
        <v>106</v>
      </c>
      <c r="B511" s="155" t="s">
        <v>75</v>
      </c>
      <c r="C511" s="155" t="s">
        <v>107</v>
      </c>
      <c r="D511" s="89"/>
      <c r="E511" s="82"/>
      <c r="F511" s="82"/>
      <c r="G511" s="82"/>
      <c r="H511" s="157" t="e">
        <f>H512+H540</f>
        <v>#REF!</v>
      </c>
      <c r="I511" s="157" t="e">
        <f>I512+I540</f>
        <v>#REF!</v>
      </c>
      <c r="J511" s="157">
        <f>J512+J540+J577</f>
        <v>4504.8962200000005</v>
      </c>
      <c r="K511" s="203">
        <f>K512+K540+K577</f>
        <v>4502.97077</v>
      </c>
      <c r="L511" s="143">
        <f t="shared" si="76"/>
        <v>99.957258726817</v>
      </c>
    </row>
    <row r="512" spans="1:12" ht="15">
      <c r="A512" s="7" t="s">
        <v>108</v>
      </c>
      <c r="B512" s="155" t="s">
        <v>75</v>
      </c>
      <c r="C512" s="155" t="s">
        <v>107</v>
      </c>
      <c r="D512" s="155" t="s">
        <v>109</v>
      </c>
      <c r="E512" s="83"/>
      <c r="F512" s="83"/>
      <c r="G512" s="83"/>
      <c r="H512" s="157" t="e">
        <f>H513+H534</f>
        <v>#REF!</v>
      </c>
      <c r="I512" s="157" t="e">
        <f>I513+I534</f>
        <v>#REF!</v>
      </c>
      <c r="J512" s="157">
        <f>J513+J534</f>
        <v>4122.8962200000005</v>
      </c>
      <c r="K512" s="203">
        <f>K513+K534</f>
        <v>4121.9707</v>
      </c>
      <c r="L512" s="143">
        <f t="shared" si="76"/>
        <v>99.97755170272026</v>
      </c>
    </row>
    <row r="513" spans="1:12" ht="15">
      <c r="A513" s="8" t="s">
        <v>16</v>
      </c>
      <c r="B513" s="90" t="s">
        <v>75</v>
      </c>
      <c r="C513" s="90" t="s">
        <v>107</v>
      </c>
      <c r="D513" s="90" t="s">
        <v>109</v>
      </c>
      <c r="E513" s="84" t="s">
        <v>297</v>
      </c>
      <c r="F513" s="82"/>
      <c r="G513" s="82"/>
      <c r="H513" s="97" t="e">
        <f>#REF!</f>
        <v>#REF!</v>
      </c>
      <c r="I513" s="97" t="e">
        <f>#REF!</f>
        <v>#REF!</v>
      </c>
      <c r="J513" s="97">
        <f>J514+J519+J529+J524+J535</f>
        <v>4122.8962200000005</v>
      </c>
      <c r="K513" s="97">
        <f>K514+K519+K529+K524+K535</f>
        <v>4121.9707</v>
      </c>
      <c r="L513" s="96">
        <f t="shared" si="76"/>
        <v>99.97755170272026</v>
      </c>
    </row>
    <row r="514" spans="1:12" ht="45" hidden="1">
      <c r="A514" s="8" t="s">
        <v>461</v>
      </c>
      <c r="B514" s="90" t="s">
        <v>75</v>
      </c>
      <c r="C514" s="90" t="s">
        <v>107</v>
      </c>
      <c r="D514" s="90" t="s">
        <v>109</v>
      </c>
      <c r="E514" s="84" t="s">
        <v>452</v>
      </c>
      <c r="F514" s="82"/>
      <c r="G514" s="82"/>
      <c r="H514" s="97" t="e">
        <f aca="true" t="shared" si="87" ref="H514:K515">H515</f>
        <v>#REF!</v>
      </c>
      <c r="I514" s="97" t="e">
        <f t="shared" si="87"/>
        <v>#REF!</v>
      </c>
      <c r="J514" s="97">
        <f t="shared" si="87"/>
        <v>0</v>
      </c>
      <c r="K514" s="97">
        <f t="shared" si="87"/>
        <v>0</v>
      </c>
      <c r="L514" s="96" t="e">
        <f t="shared" si="76"/>
        <v>#DIV/0!</v>
      </c>
    </row>
    <row r="515" spans="1:12" ht="15" hidden="1">
      <c r="A515" s="8" t="s">
        <v>23</v>
      </c>
      <c r="B515" s="90" t="s">
        <v>75</v>
      </c>
      <c r="C515" s="90" t="s">
        <v>107</v>
      </c>
      <c r="D515" s="90" t="s">
        <v>109</v>
      </c>
      <c r="E515" s="84" t="s">
        <v>452</v>
      </c>
      <c r="F515" s="84">
        <v>800</v>
      </c>
      <c r="G515" s="82"/>
      <c r="H515" s="97" t="e">
        <f t="shared" si="87"/>
        <v>#REF!</v>
      </c>
      <c r="I515" s="97" t="e">
        <f t="shared" si="87"/>
        <v>#REF!</v>
      </c>
      <c r="J515" s="97">
        <f t="shared" si="87"/>
        <v>0</v>
      </c>
      <c r="K515" s="97">
        <f t="shared" si="87"/>
        <v>0</v>
      </c>
      <c r="L515" s="96" t="e">
        <f t="shared" si="76"/>
        <v>#DIV/0!</v>
      </c>
    </row>
    <row r="516" spans="1:12" ht="45" hidden="1">
      <c r="A516" s="8" t="s">
        <v>95</v>
      </c>
      <c r="B516" s="90" t="s">
        <v>75</v>
      </c>
      <c r="C516" s="90" t="s">
        <v>107</v>
      </c>
      <c r="D516" s="90" t="s">
        <v>109</v>
      </c>
      <c r="E516" s="84" t="s">
        <v>452</v>
      </c>
      <c r="F516" s="84">
        <v>810</v>
      </c>
      <c r="G516" s="82"/>
      <c r="H516" s="97" t="e">
        <f>#REF!+#REF!+H517</f>
        <v>#REF!</v>
      </c>
      <c r="I516" s="97" t="e">
        <f>#REF!+#REF!+I517</f>
        <v>#REF!</v>
      </c>
      <c r="J516" s="97">
        <f>J517</f>
        <v>0</v>
      </c>
      <c r="K516" s="97">
        <f>K517</f>
        <v>0</v>
      </c>
      <c r="L516" s="96" t="e">
        <f t="shared" si="76"/>
        <v>#DIV/0!</v>
      </c>
    </row>
    <row r="517" spans="1:12" ht="15" hidden="1">
      <c r="A517" s="10" t="s">
        <v>8</v>
      </c>
      <c r="B517" s="90" t="s">
        <v>75</v>
      </c>
      <c r="C517" s="90" t="s">
        <v>107</v>
      </c>
      <c r="D517" s="90" t="s">
        <v>109</v>
      </c>
      <c r="E517" s="84" t="s">
        <v>452</v>
      </c>
      <c r="F517" s="84">
        <v>810</v>
      </c>
      <c r="G517" s="84">
        <v>1</v>
      </c>
      <c r="H517" s="97">
        <v>309</v>
      </c>
      <c r="I517" s="97">
        <v>308.329</v>
      </c>
      <c r="J517" s="97"/>
      <c r="K517" s="97">
        <f>K518</f>
        <v>0</v>
      </c>
      <c r="L517" s="96" t="e">
        <f t="shared" si="76"/>
        <v>#DIV/0!</v>
      </c>
    </row>
    <row r="518" spans="1:12" ht="15" hidden="1">
      <c r="A518" s="10"/>
      <c r="B518" s="90"/>
      <c r="C518" s="90"/>
      <c r="D518" s="90"/>
      <c r="E518" s="84"/>
      <c r="F518" s="84">
        <v>810</v>
      </c>
      <c r="G518" s="84"/>
      <c r="H518" s="97"/>
      <c r="I518" s="97"/>
      <c r="J518" s="97">
        <v>600</v>
      </c>
      <c r="K518" s="97"/>
      <c r="L518" s="96"/>
    </row>
    <row r="519" spans="1:12" ht="63" customHeight="1">
      <c r="A519" s="40" t="s">
        <v>462</v>
      </c>
      <c r="B519" s="90" t="s">
        <v>75</v>
      </c>
      <c r="C519" s="90" t="s">
        <v>107</v>
      </c>
      <c r="D519" s="90" t="s">
        <v>109</v>
      </c>
      <c r="E519" s="84" t="s">
        <v>463</v>
      </c>
      <c r="F519" s="84"/>
      <c r="G519" s="84"/>
      <c r="H519" s="97"/>
      <c r="I519" s="97"/>
      <c r="J519" s="97">
        <f aca="true" t="shared" si="88" ref="J519:K521">J520</f>
        <v>1908.39062</v>
      </c>
      <c r="K519" s="97">
        <f t="shared" si="88"/>
        <v>1908.39062</v>
      </c>
      <c r="L519" s="96">
        <f t="shared" si="76"/>
        <v>100</v>
      </c>
    </row>
    <row r="520" spans="1:12" ht="30">
      <c r="A520" s="8" t="s">
        <v>251</v>
      </c>
      <c r="B520" s="90" t="s">
        <v>75</v>
      </c>
      <c r="C520" s="90" t="s">
        <v>107</v>
      </c>
      <c r="D520" s="90" t="s">
        <v>109</v>
      </c>
      <c r="E520" s="84" t="s">
        <v>463</v>
      </c>
      <c r="F520" s="84">
        <v>400</v>
      </c>
      <c r="G520" s="84"/>
      <c r="H520" s="97"/>
      <c r="I520" s="97"/>
      <c r="J520" s="97">
        <f t="shared" si="88"/>
        <v>1908.39062</v>
      </c>
      <c r="K520" s="97">
        <f t="shared" si="88"/>
        <v>1908.39062</v>
      </c>
      <c r="L520" s="96">
        <f t="shared" si="76"/>
        <v>100</v>
      </c>
    </row>
    <row r="521" spans="1:12" ht="15">
      <c r="A521" s="8" t="s">
        <v>271</v>
      </c>
      <c r="B521" s="90" t="s">
        <v>75</v>
      </c>
      <c r="C521" s="90" t="s">
        <v>107</v>
      </c>
      <c r="D521" s="90" t="s">
        <v>109</v>
      </c>
      <c r="E521" s="84" t="s">
        <v>463</v>
      </c>
      <c r="F521" s="84">
        <v>410</v>
      </c>
      <c r="G521" s="84"/>
      <c r="H521" s="97"/>
      <c r="I521" s="97"/>
      <c r="J521" s="97">
        <f t="shared" si="88"/>
        <v>1908.39062</v>
      </c>
      <c r="K521" s="97">
        <f t="shared" si="88"/>
        <v>1908.39062</v>
      </c>
      <c r="L521" s="96">
        <f t="shared" si="76"/>
        <v>100</v>
      </c>
    </row>
    <row r="522" spans="1:12" ht="15">
      <c r="A522" s="10" t="s">
        <v>9</v>
      </c>
      <c r="B522" s="90" t="s">
        <v>75</v>
      </c>
      <c r="C522" s="90" t="s">
        <v>107</v>
      </c>
      <c r="D522" s="90" t="s">
        <v>109</v>
      </c>
      <c r="E522" s="84" t="s">
        <v>463</v>
      </c>
      <c r="F522" s="84">
        <v>410</v>
      </c>
      <c r="G522" s="84">
        <v>2</v>
      </c>
      <c r="H522" s="97"/>
      <c r="I522" s="97"/>
      <c r="J522" s="97">
        <f>J523</f>
        <v>1908.39062</v>
      </c>
      <c r="K522" s="97">
        <f>K523</f>
        <v>1908.39062</v>
      </c>
      <c r="L522" s="96">
        <f t="shared" si="76"/>
        <v>100</v>
      </c>
    </row>
    <row r="523" spans="1:12" ht="15" hidden="1">
      <c r="A523" s="10"/>
      <c r="B523" s="90"/>
      <c r="C523" s="90"/>
      <c r="D523" s="90"/>
      <c r="E523" s="84"/>
      <c r="F523" s="84">
        <v>412</v>
      </c>
      <c r="G523" s="84"/>
      <c r="H523" s="97"/>
      <c r="I523" s="97"/>
      <c r="J523" s="97">
        <v>1908.39062</v>
      </c>
      <c r="K523" s="97">
        <v>1908.39062</v>
      </c>
      <c r="L523" s="96"/>
    </row>
    <row r="524" spans="1:12" ht="79.5" customHeight="1">
      <c r="A524" s="43" t="s">
        <v>464</v>
      </c>
      <c r="B524" s="90" t="s">
        <v>75</v>
      </c>
      <c r="C524" s="90" t="s">
        <v>107</v>
      </c>
      <c r="D524" s="90" t="s">
        <v>109</v>
      </c>
      <c r="E524" s="84" t="s">
        <v>465</v>
      </c>
      <c r="F524" s="84"/>
      <c r="G524" s="84"/>
      <c r="H524" s="97"/>
      <c r="I524" s="97"/>
      <c r="J524" s="97">
        <f aca="true" t="shared" si="89" ref="J524:K531">J525</f>
        <v>1261.5056</v>
      </c>
      <c r="K524" s="97">
        <f t="shared" si="89"/>
        <v>1261.5056</v>
      </c>
      <c r="L524" s="96">
        <f t="shared" si="76"/>
        <v>100</v>
      </c>
    </row>
    <row r="525" spans="1:12" ht="30">
      <c r="A525" s="8" t="s">
        <v>251</v>
      </c>
      <c r="B525" s="90" t="s">
        <v>75</v>
      </c>
      <c r="C525" s="90" t="s">
        <v>107</v>
      </c>
      <c r="D525" s="90" t="s">
        <v>109</v>
      </c>
      <c r="E525" s="84" t="s">
        <v>465</v>
      </c>
      <c r="F525" s="84">
        <v>400</v>
      </c>
      <c r="G525" s="84"/>
      <c r="H525" s="97"/>
      <c r="I525" s="97"/>
      <c r="J525" s="97">
        <f t="shared" si="89"/>
        <v>1261.5056</v>
      </c>
      <c r="K525" s="97">
        <f t="shared" si="89"/>
        <v>1261.5056</v>
      </c>
      <c r="L525" s="96">
        <f t="shared" si="76"/>
        <v>100</v>
      </c>
    </row>
    <row r="526" spans="1:12" ht="15">
      <c r="A526" s="8" t="s">
        <v>271</v>
      </c>
      <c r="B526" s="90" t="s">
        <v>75</v>
      </c>
      <c r="C526" s="90" t="s">
        <v>107</v>
      </c>
      <c r="D526" s="90" t="s">
        <v>109</v>
      </c>
      <c r="E526" s="84" t="s">
        <v>465</v>
      </c>
      <c r="F526" s="84">
        <v>410</v>
      </c>
      <c r="G526" s="84"/>
      <c r="H526" s="97"/>
      <c r="I526" s="97"/>
      <c r="J526" s="97">
        <f t="shared" si="89"/>
        <v>1261.5056</v>
      </c>
      <c r="K526" s="97">
        <f>K527</f>
        <v>1261.5056</v>
      </c>
      <c r="L526" s="96">
        <f t="shared" si="76"/>
        <v>100</v>
      </c>
    </row>
    <row r="527" spans="1:12" ht="15">
      <c r="A527" s="10" t="s">
        <v>9</v>
      </c>
      <c r="B527" s="90" t="s">
        <v>75</v>
      </c>
      <c r="C527" s="90" t="s">
        <v>107</v>
      </c>
      <c r="D527" s="90" t="s">
        <v>109</v>
      </c>
      <c r="E527" s="84" t="s">
        <v>465</v>
      </c>
      <c r="F527" s="84">
        <v>410</v>
      </c>
      <c r="G527" s="84">
        <v>2</v>
      </c>
      <c r="H527" s="97"/>
      <c r="I527" s="97"/>
      <c r="J527" s="97">
        <f>J528</f>
        <v>1261.5056</v>
      </c>
      <c r="K527" s="97">
        <v>1261.5056</v>
      </c>
      <c r="L527" s="96">
        <f t="shared" si="76"/>
        <v>100</v>
      </c>
    </row>
    <row r="528" spans="1:12" ht="15" hidden="1">
      <c r="A528" s="10"/>
      <c r="B528" s="90"/>
      <c r="C528" s="90"/>
      <c r="D528" s="90"/>
      <c r="E528" s="84"/>
      <c r="F528" s="84">
        <v>412</v>
      </c>
      <c r="G528" s="84"/>
      <c r="H528" s="97"/>
      <c r="I528" s="97"/>
      <c r="J528" s="97">
        <v>1261.5056</v>
      </c>
      <c r="K528" s="97"/>
      <c r="L528" s="96"/>
    </row>
    <row r="529" spans="1:12" ht="78.75" customHeight="1">
      <c r="A529" s="43" t="s">
        <v>466</v>
      </c>
      <c r="B529" s="90" t="s">
        <v>75</v>
      </c>
      <c r="C529" s="90" t="s">
        <v>107</v>
      </c>
      <c r="D529" s="90" t="s">
        <v>109</v>
      </c>
      <c r="E529" s="84" t="s">
        <v>465</v>
      </c>
      <c r="F529" s="84"/>
      <c r="G529" s="84"/>
      <c r="H529" s="97"/>
      <c r="I529" s="97"/>
      <c r="J529" s="97">
        <f t="shared" si="89"/>
        <v>631</v>
      </c>
      <c r="K529" s="97">
        <f t="shared" si="89"/>
        <v>630.93858</v>
      </c>
      <c r="L529" s="96">
        <f>K529/J529*100</f>
        <v>99.99026624405705</v>
      </c>
    </row>
    <row r="530" spans="1:12" ht="30">
      <c r="A530" s="8" t="s">
        <v>251</v>
      </c>
      <c r="B530" s="90" t="s">
        <v>75</v>
      </c>
      <c r="C530" s="90" t="s">
        <v>107</v>
      </c>
      <c r="D530" s="90" t="s">
        <v>109</v>
      </c>
      <c r="E530" s="84" t="s">
        <v>465</v>
      </c>
      <c r="F530" s="84">
        <v>400</v>
      </c>
      <c r="G530" s="84"/>
      <c r="H530" s="97"/>
      <c r="I530" s="97"/>
      <c r="J530" s="97">
        <f t="shared" si="89"/>
        <v>631</v>
      </c>
      <c r="K530" s="97">
        <f t="shared" si="89"/>
        <v>630.93858</v>
      </c>
      <c r="L530" s="96">
        <f>K530/J530*100</f>
        <v>99.99026624405705</v>
      </c>
    </row>
    <row r="531" spans="1:12" ht="15">
      <c r="A531" s="8" t="s">
        <v>271</v>
      </c>
      <c r="B531" s="90" t="s">
        <v>75</v>
      </c>
      <c r="C531" s="90" t="s">
        <v>107</v>
      </c>
      <c r="D531" s="90" t="s">
        <v>109</v>
      </c>
      <c r="E531" s="84" t="s">
        <v>465</v>
      </c>
      <c r="F531" s="84">
        <v>410</v>
      </c>
      <c r="G531" s="84"/>
      <c r="H531" s="97"/>
      <c r="I531" s="97"/>
      <c r="J531" s="97">
        <f t="shared" si="89"/>
        <v>631</v>
      </c>
      <c r="K531" s="97">
        <f>K532</f>
        <v>630.93858</v>
      </c>
      <c r="L531" s="96">
        <f>K531/J531*100</f>
        <v>99.99026624405705</v>
      </c>
    </row>
    <row r="532" spans="1:12" ht="15">
      <c r="A532" s="10" t="s">
        <v>8</v>
      </c>
      <c r="B532" s="90" t="s">
        <v>75</v>
      </c>
      <c r="C532" s="90" t="s">
        <v>107</v>
      </c>
      <c r="D532" s="90" t="s">
        <v>109</v>
      </c>
      <c r="E532" s="84" t="s">
        <v>465</v>
      </c>
      <c r="F532" s="84">
        <v>410</v>
      </c>
      <c r="G532" s="84">
        <v>1</v>
      </c>
      <c r="H532" s="97"/>
      <c r="I532" s="97"/>
      <c r="J532" s="97">
        <v>631</v>
      </c>
      <c r="K532" s="97">
        <v>630.93858</v>
      </c>
      <c r="L532" s="96">
        <f>K532/J532*100</f>
        <v>99.99026624405705</v>
      </c>
    </row>
    <row r="533" spans="1:13" ht="15" hidden="1">
      <c r="A533" s="10"/>
      <c r="B533" s="90"/>
      <c r="C533" s="90"/>
      <c r="D533" s="90"/>
      <c r="E533" s="84"/>
      <c r="F533" s="84">
        <v>412</v>
      </c>
      <c r="G533" s="84"/>
      <c r="H533" s="97"/>
      <c r="I533" s="97"/>
      <c r="J533" s="97">
        <v>600</v>
      </c>
      <c r="K533" s="97">
        <v>263.51498</v>
      </c>
      <c r="L533" s="96"/>
      <c r="M533" s="37"/>
    </row>
    <row r="534" spans="1:12" ht="15" hidden="1">
      <c r="A534" s="8" t="s">
        <v>16</v>
      </c>
      <c r="B534" s="90" t="s">
        <v>75</v>
      </c>
      <c r="C534" s="90" t="s">
        <v>107</v>
      </c>
      <c r="D534" s="90" t="s">
        <v>109</v>
      </c>
      <c r="E534" s="84" t="s">
        <v>297</v>
      </c>
      <c r="F534" s="82"/>
      <c r="G534" s="82"/>
      <c r="H534" s="97">
        <f aca="true" t="shared" si="90" ref="H534:K537">H535</f>
        <v>135</v>
      </c>
      <c r="I534" s="97">
        <f t="shared" si="90"/>
        <v>17.586</v>
      </c>
      <c r="J534" s="97"/>
      <c r="K534" s="97"/>
      <c r="L534" s="96" t="e">
        <f aca="true" t="shared" si="91" ref="L534:L642">K534/J534*100</f>
        <v>#DIV/0!</v>
      </c>
    </row>
    <row r="535" spans="1:12" ht="15">
      <c r="A535" s="8" t="s">
        <v>116</v>
      </c>
      <c r="B535" s="90" t="s">
        <v>75</v>
      </c>
      <c r="C535" s="90" t="s">
        <v>107</v>
      </c>
      <c r="D535" s="90" t="s">
        <v>109</v>
      </c>
      <c r="E535" s="84" t="s">
        <v>354</v>
      </c>
      <c r="F535" s="82"/>
      <c r="G535" s="82"/>
      <c r="H535" s="97">
        <f t="shared" si="90"/>
        <v>135</v>
      </c>
      <c r="I535" s="97">
        <f t="shared" si="90"/>
        <v>17.586</v>
      </c>
      <c r="J535" s="97">
        <f t="shared" si="90"/>
        <v>322</v>
      </c>
      <c r="K535" s="97">
        <f t="shared" si="90"/>
        <v>321.1359</v>
      </c>
      <c r="L535" s="96">
        <f t="shared" si="91"/>
        <v>99.73164596273291</v>
      </c>
    </row>
    <row r="536" spans="1:12" ht="30">
      <c r="A536" s="74" t="s">
        <v>413</v>
      </c>
      <c r="B536" s="90" t="s">
        <v>75</v>
      </c>
      <c r="C536" s="90" t="s">
        <v>107</v>
      </c>
      <c r="D536" s="90" t="s">
        <v>109</v>
      </c>
      <c r="E536" s="84" t="s">
        <v>354</v>
      </c>
      <c r="F536" s="84">
        <v>200</v>
      </c>
      <c r="G536" s="84"/>
      <c r="H536" s="97">
        <f t="shared" si="90"/>
        <v>135</v>
      </c>
      <c r="I536" s="97">
        <f t="shared" si="90"/>
        <v>17.586</v>
      </c>
      <c r="J536" s="97">
        <f t="shared" si="90"/>
        <v>322</v>
      </c>
      <c r="K536" s="97">
        <f t="shared" si="90"/>
        <v>321.1359</v>
      </c>
      <c r="L536" s="96">
        <f t="shared" si="91"/>
        <v>99.73164596273291</v>
      </c>
    </row>
    <row r="537" spans="1:12" ht="30">
      <c r="A537" s="8" t="s">
        <v>22</v>
      </c>
      <c r="B537" s="90" t="s">
        <v>75</v>
      </c>
      <c r="C537" s="90" t="s">
        <v>107</v>
      </c>
      <c r="D537" s="90" t="s">
        <v>109</v>
      </c>
      <c r="E537" s="84" t="s">
        <v>354</v>
      </c>
      <c r="F537" s="84">
        <v>240</v>
      </c>
      <c r="G537" s="84"/>
      <c r="H537" s="97">
        <f t="shared" si="90"/>
        <v>135</v>
      </c>
      <c r="I537" s="97">
        <f t="shared" si="90"/>
        <v>17.586</v>
      </c>
      <c r="J537" s="97">
        <f t="shared" si="90"/>
        <v>322</v>
      </c>
      <c r="K537" s="97">
        <f t="shared" si="90"/>
        <v>321.1359</v>
      </c>
      <c r="L537" s="96">
        <f t="shared" si="91"/>
        <v>99.73164596273291</v>
      </c>
    </row>
    <row r="538" spans="1:12" ht="16.5" customHeight="1">
      <c r="A538" s="10" t="s">
        <v>8</v>
      </c>
      <c r="B538" s="90" t="s">
        <v>75</v>
      </c>
      <c r="C538" s="90" t="s">
        <v>107</v>
      </c>
      <c r="D538" s="90" t="s">
        <v>109</v>
      </c>
      <c r="E538" s="84" t="s">
        <v>354</v>
      </c>
      <c r="F538" s="84">
        <v>240</v>
      </c>
      <c r="G538" s="84">
        <v>1</v>
      </c>
      <c r="H538" s="97">
        <v>135</v>
      </c>
      <c r="I538" s="97">
        <v>17.586</v>
      </c>
      <c r="J538" s="97">
        <v>322</v>
      </c>
      <c r="K538" s="97">
        <v>321.1359</v>
      </c>
      <c r="L538" s="96">
        <f t="shared" si="91"/>
        <v>99.73164596273291</v>
      </c>
    </row>
    <row r="539" spans="1:12" ht="16.5" customHeight="1" hidden="1">
      <c r="A539" s="10"/>
      <c r="B539" s="90"/>
      <c r="C539" s="90"/>
      <c r="D539" s="90"/>
      <c r="E539" s="84"/>
      <c r="F539" s="84">
        <v>244</v>
      </c>
      <c r="G539" s="84"/>
      <c r="H539" s="97"/>
      <c r="I539" s="97"/>
      <c r="J539" s="97">
        <v>100</v>
      </c>
      <c r="K539" s="97">
        <v>65.75874</v>
      </c>
      <c r="L539" s="96"/>
    </row>
    <row r="540" spans="1:12" ht="15">
      <c r="A540" s="7" t="s">
        <v>112</v>
      </c>
      <c r="B540" s="155" t="s">
        <v>75</v>
      </c>
      <c r="C540" s="155" t="s">
        <v>107</v>
      </c>
      <c r="D540" s="155" t="s">
        <v>113</v>
      </c>
      <c r="E540" s="83"/>
      <c r="F540" s="83"/>
      <c r="G540" s="83"/>
      <c r="H540" s="157">
        <f>H551+H563</f>
        <v>231</v>
      </c>
      <c r="I540" s="157">
        <f>I551+I563</f>
        <v>4.79524</v>
      </c>
      <c r="J540" s="157">
        <f>J551+J563+J541</f>
        <v>382</v>
      </c>
      <c r="K540" s="203">
        <f>K551+K563+K541</f>
        <v>381.00007</v>
      </c>
      <c r="L540" s="143">
        <f t="shared" si="91"/>
        <v>99.73823821989528</v>
      </c>
    </row>
    <row r="541" spans="1:16" ht="45" hidden="1">
      <c r="A541" s="15" t="s">
        <v>279</v>
      </c>
      <c r="B541" s="90" t="s">
        <v>75</v>
      </c>
      <c r="C541" s="90" t="s">
        <v>107</v>
      </c>
      <c r="D541" s="90" t="s">
        <v>113</v>
      </c>
      <c r="E541" s="82" t="s">
        <v>280</v>
      </c>
      <c r="F541" s="82"/>
      <c r="G541" s="82"/>
      <c r="H541" s="97"/>
      <c r="I541" s="97"/>
      <c r="J541" s="97">
        <f>J542</f>
        <v>0</v>
      </c>
      <c r="K541" s="97">
        <f>K542</f>
        <v>0</v>
      </c>
      <c r="L541" s="143" t="e">
        <f t="shared" si="91"/>
        <v>#DIV/0!</v>
      </c>
      <c r="M541" s="101"/>
      <c r="N541" s="100"/>
      <c r="P541" s="100"/>
    </row>
    <row r="542" spans="1:16" ht="165" hidden="1">
      <c r="A542" s="15" t="s">
        <v>281</v>
      </c>
      <c r="B542" s="90" t="s">
        <v>75</v>
      </c>
      <c r="C542" s="90" t="s">
        <v>107</v>
      </c>
      <c r="D542" s="90" t="s">
        <v>113</v>
      </c>
      <c r="E542" s="82" t="s">
        <v>282</v>
      </c>
      <c r="F542" s="83"/>
      <c r="G542" s="83"/>
      <c r="H542" s="157"/>
      <c r="I542" s="157"/>
      <c r="J542" s="97">
        <f>J543+J547</f>
        <v>0</v>
      </c>
      <c r="K542" s="97">
        <f>K543+K547</f>
        <v>0</v>
      </c>
      <c r="L542" s="143" t="e">
        <f t="shared" si="91"/>
        <v>#DIV/0!</v>
      </c>
      <c r="M542" s="101"/>
      <c r="N542" s="100"/>
      <c r="P542" s="100"/>
    </row>
    <row r="543" spans="1:16" ht="210" hidden="1">
      <c r="A543" s="61" t="s">
        <v>283</v>
      </c>
      <c r="B543" s="90" t="s">
        <v>75</v>
      </c>
      <c r="C543" s="90" t="s">
        <v>107</v>
      </c>
      <c r="D543" s="90" t="s">
        <v>113</v>
      </c>
      <c r="E543" s="82" t="s">
        <v>284</v>
      </c>
      <c r="F543" s="83"/>
      <c r="G543" s="83"/>
      <c r="H543" s="157"/>
      <c r="I543" s="157"/>
      <c r="J543" s="97">
        <f aca="true" t="shared" si="92" ref="J543:K545">J544</f>
        <v>0</v>
      </c>
      <c r="K543" s="97">
        <f t="shared" si="92"/>
        <v>0</v>
      </c>
      <c r="L543" s="143" t="e">
        <f t="shared" si="91"/>
        <v>#DIV/0!</v>
      </c>
      <c r="M543" s="101"/>
      <c r="N543" s="100"/>
      <c r="P543" s="100"/>
    </row>
    <row r="544" spans="1:16" ht="30" hidden="1">
      <c r="A544" s="15" t="s">
        <v>251</v>
      </c>
      <c r="B544" s="90" t="s">
        <v>75</v>
      </c>
      <c r="C544" s="90" t="s">
        <v>107</v>
      </c>
      <c r="D544" s="90" t="s">
        <v>113</v>
      </c>
      <c r="E544" s="82" t="s">
        <v>284</v>
      </c>
      <c r="F544" s="82">
        <v>400</v>
      </c>
      <c r="G544" s="82"/>
      <c r="H544" s="97"/>
      <c r="I544" s="97"/>
      <c r="J544" s="97">
        <f t="shared" si="92"/>
        <v>0</v>
      </c>
      <c r="K544" s="97">
        <f t="shared" si="92"/>
        <v>0</v>
      </c>
      <c r="L544" s="143" t="e">
        <f t="shared" si="91"/>
        <v>#DIV/0!</v>
      </c>
      <c r="M544" s="101"/>
      <c r="N544" s="100"/>
      <c r="P544" s="100"/>
    </row>
    <row r="545" spans="1:16" ht="15" hidden="1">
      <c r="A545" s="62" t="s">
        <v>271</v>
      </c>
      <c r="B545" s="90" t="s">
        <v>75</v>
      </c>
      <c r="C545" s="90" t="s">
        <v>107</v>
      </c>
      <c r="D545" s="90" t="s">
        <v>113</v>
      </c>
      <c r="E545" s="82" t="s">
        <v>284</v>
      </c>
      <c r="F545" s="82">
        <v>410</v>
      </c>
      <c r="G545" s="83"/>
      <c r="H545" s="157"/>
      <c r="I545" s="157"/>
      <c r="J545" s="97">
        <f t="shared" si="92"/>
        <v>0</v>
      </c>
      <c r="K545" s="97">
        <f t="shared" si="92"/>
        <v>0</v>
      </c>
      <c r="L545" s="143" t="e">
        <f t="shared" si="91"/>
        <v>#DIV/0!</v>
      </c>
      <c r="M545" s="101"/>
      <c r="N545" s="100"/>
      <c r="P545" s="100"/>
    </row>
    <row r="546" spans="1:256" ht="15" hidden="1">
      <c r="A546" s="10" t="s">
        <v>9</v>
      </c>
      <c r="B546" s="90" t="s">
        <v>75</v>
      </c>
      <c r="C546" s="90" t="s">
        <v>107</v>
      </c>
      <c r="D546" s="90" t="s">
        <v>113</v>
      </c>
      <c r="E546" s="82" t="s">
        <v>284</v>
      </c>
      <c r="F546" s="82">
        <v>410</v>
      </c>
      <c r="G546" s="95">
        <v>2</v>
      </c>
      <c r="H546" s="99"/>
      <c r="I546" s="99"/>
      <c r="J546" s="99"/>
      <c r="K546" s="99"/>
      <c r="L546" s="143" t="e">
        <f t="shared" si="91"/>
        <v>#DIV/0!</v>
      </c>
      <c r="M546" s="101"/>
      <c r="N546" s="111"/>
      <c r="O546" s="112"/>
      <c r="P546" s="100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2"/>
      <c r="AJ546" s="112"/>
      <c r="AK546" s="112"/>
      <c r="AL546" s="112"/>
      <c r="AM546" s="112"/>
      <c r="AN546" s="112"/>
      <c r="AO546" s="112"/>
      <c r="AP546" s="112"/>
      <c r="AQ546" s="112"/>
      <c r="AR546" s="112"/>
      <c r="AS546" s="112"/>
      <c r="AT546" s="112"/>
      <c r="AU546" s="112"/>
      <c r="AV546" s="112"/>
      <c r="AW546" s="112"/>
      <c r="AX546" s="112"/>
      <c r="AY546" s="112"/>
      <c r="AZ546" s="112"/>
      <c r="BA546" s="112"/>
      <c r="BB546" s="112"/>
      <c r="BC546" s="112"/>
      <c r="BD546" s="112"/>
      <c r="BE546" s="112"/>
      <c r="BF546" s="112"/>
      <c r="BG546" s="112"/>
      <c r="BH546" s="112"/>
      <c r="BI546" s="112"/>
      <c r="BJ546" s="112"/>
      <c r="BK546" s="112"/>
      <c r="BL546" s="112"/>
      <c r="BM546" s="112"/>
      <c r="BN546" s="112"/>
      <c r="BO546" s="112"/>
      <c r="BP546" s="112"/>
      <c r="BQ546" s="112"/>
      <c r="BR546" s="112"/>
      <c r="BS546" s="112"/>
      <c r="BT546" s="112"/>
      <c r="BU546" s="112"/>
      <c r="BV546" s="112"/>
      <c r="BW546" s="112"/>
      <c r="BX546" s="112"/>
      <c r="BY546" s="112"/>
      <c r="BZ546" s="112"/>
      <c r="CA546" s="112"/>
      <c r="CB546" s="112"/>
      <c r="CC546" s="112"/>
      <c r="CD546" s="112"/>
      <c r="CE546" s="112"/>
      <c r="CF546" s="112"/>
      <c r="CG546" s="112"/>
      <c r="CH546" s="112"/>
      <c r="CI546" s="112"/>
      <c r="CJ546" s="112"/>
      <c r="CK546" s="112"/>
      <c r="CL546" s="112"/>
      <c r="CM546" s="112"/>
      <c r="CN546" s="112"/>
      <c r="CO546" s="112"/>
      <c r="CP546" s="112"/>
      <c r="CQ546" s="112"/>
      <c r="CR546" s="112"/>
      <c r="CS546" s="112"/>
      <c r="CT546" s="112"/>
      <c r="CU546" s="112"/>
      <c r="CV546" s="112"/>
      <c r="CW546" s="112"/>
      <c r="CX546" s="112"/>
      <c r="CY546" s="112"/>
      <c r="CZ546" s="112"/>
      <c r="DA546" s="112"/>
      <c r="DB546" s="112"/>
      <c r="DC546" s="112"/>
      <c r="DD546" s="112"/>
      <c r="DE546" s="112"/>
      <c r="DF546" s="112"/>
      <c r="DG546" s="112"/>
      <c r="DH546" s="112"/>
      <c r="DI546" s="112"/>
      <c r="DJ546" s="112"/>
      <c r="DK546" s="112"/>
      <c r="DL546" s="112"/>
      <c r="DM546" s="112"/>
      <c r="DN546" s="112"/>
      <c r="DO546" s="112"/>
      <c r="DP546" s="112"/>
      <c r="DQ546" s="112"/>
      <c r="DR546" s="112"/>
      <c r="DS546" s="112"/>
      <c r="DT546" s="112"/>
      <c r="DU546" s="112"/>
      <c r="DV546" s="112"/>
      <c r="DW546" s="112"/>
      <c r="DX546" s="112"/>
      <c r="DY546" s="112"/>
      <c r="DZ546" s="112"/>
      <c r="EA546" s="112"/>
      <c r="EB546" s="112"/>
      <c r="EC546" s="112"/>
      <c r="ED546" s="112"/>
      <c r="EE546" s="112"/>
      <c r="EF546" s="112"/>
      <c r="EG546" s="112"/>
      <c r="EH546" s="112"/>
      <c r="EI546" s="112"/>
      <c r="EJ546" s="112"/>
      <c r="EK546" s="112"/>
      <c r="EL546" s="112"/>
      <c r="EM546" s="112"/>
      <c r="EN546" s="112"/>
      <c r="EO546" s="112"/>
      <c r="EP546" s="112"/>
      <c r="EQ546" s="112"/>
      <c r="ER546" s="112"/>
      <c r="ES546" s="112"/>
      <c r="ET546" s="112"/>
      <c r="EU546" s="112"/>
      <c r="EV546" s="112"/>
      <c r="EW546" s="112"/>
      <c r="EX546" s="112"/>
      <c r="EY546" s="112"/>
      <c r="EZ546" s="112"/>
      <c r="FA546" s="112"/>
      <c r="FB546" s="112"/>
      <c r="FC546" s="112"/>
      <c r="FD546" s="112"/>
      <c r="FE546" s="112"/>
      <c r="FF546" s="112"/>
      <c r="FG546" s="112"/>
      <c r="FH546" s="112"/>
      <c r="FI546" s="112"/>
      <c r="FJ546" s="112"/>
      <c r="FK546" s="112"/>
      <c r="FL546" s="112"/>
      <c r="FM546" s="112"/>
      <c r="FN546" s="112"/>
      <c r="FO546" s="112"/>
      <c r="FP546" s="112"/>
      <c r="FQ546" s="112"/>
      <c r="FR546" s="112"/>
      <c r="FS546" s="112"/>
      <c r="FT546" s="112"/>
      <c r="FU546" s="112"/>
      <c r="FV546" s="112"/>
      <c r="FW546" s="112"/>
      <c r="FX546" s="112"/>
      <c r="FY546" s="112"/>
      <c r="FZ546" s="112"/>
      <c r="GA546" s="112"/>
      <c r="GB546" s="112"/>
      <c r="GC546" s="112"/>
      <c r="GD546" s="112"/>
      <c r="GE546" s="112"/>
      <c r="GF546" s="112"/>
      <c r="GG546" s="112"/>
      <c r="GH546" s="112"/>
      <c r="GI546" s="112"/>
      <c r="GJ546" s="112"/>
      <c r="GK546" s="112"/>
      <c r="GL546" s="112"/>
      <c r="GM546" s="112"/>
      <c r="GN546" s="112"/>
      <c r="GO546" s="112"/>
      <c r="GP546" s="112"/>
      <c r="GQ546" s="112"/>
      <c r="GR546" s="112"/>
      <c r="GS546" s="112"/>
      <c r="GT546" s="112"/>
      <c r="GU546" s="112"/>
      <c r="GV546" s="112"/>
      <c r="GW546" s="112"/>
      <c r="GX546" s="112"/>
      <c r="GY546" s="112"/>
      <c r="GZ546" s="112"/>
      <c r="HA546" s="112"/>
      <c r="HB546" s="112"/>
      <c r="HC546" s="112"/>
      <c r="HD546" s="112"/>
      <c r="HE546" s="112"/>
      <c r="HF546" s="112"/>
      <c r="HG546" s="112"/>
      <c r="HH546" s="112"/>
      <c r="HI546" s="112"/>
      <c r="HJ546" s="112"/>
      <c r="HK546" s="112"/>
      <c r="HL546" s="112"/>
      <c r="HM546" s="112"/>
      <c r="HN546" s="112"/>
      <c r="HO546" s="112"/>
      <c r="HP546" s="112"/>
      <c r="HQ546" s="112"/>
      <c r="HR546" s="112"/>
      <c r="HS546" s="112"/>
      <c r="HT546" s="112"/>
      <c r="HU546" s="112"/>
      <c r="HV546" s="112"/>
      <c r="HW546" s="112"/>
      <c r="HX546" s="112"/>
      <c r="HY546" s="112"/>
      <c r="HZ546" s="112"/>
      <c r="IA546" s="112"/>
      <c r="IB546" s="112"/>
      <c r="IC546" s="112"/>
      <c r="ID546" s="112"/>
      <c r="IE546" s="112"/>
      <c r="IF546" s="112"/>
      <c r="IG546" s="112"/>
      <c r="IH546" s="112"/>
      <c r="II546" s="112"/>
      <c r="IJ546" s="112"/>
      <c r="IK546" s="112"/>
      <c r="IL546" s="112"/>
      <c r="IM546" s="112"/>
      <c r="IN546" s="112"/>
      <c r="IO546" s="112"/>
      <c r="IP546" s="112"/>
      <c r="IQ546" s="112"/>
      <c r="IR546" s="112"/>
      <c r="IS546" s="112"/>
      <c r="IT546" s="112"/>
      <c r="IU546" s="112"/>
      <c r="IV546" s="112"/>
    </row>
    <row r="547" spans="1:16" ht="210" hidden="1">
      <c r="A547" s="61" t="s">
        <v>283</v>
      </c>
      <c r="B547" s="90" t="s">
        <v>75</v>
      </c>
      <c r="C547" s="90" t="s">
        <v>107</v>
      </c>
      <c r="D547" s="90" t="s">
        <v>113</v>
      </c>
      <c r="E547" s="82" t="s">
        <v>285</v>
      </c>
      <c r="F547" s="83"/>
      <c r="G547" s="83"/>
      <c r="H547" s="157"/>
      <c r="I547" s="157"/>
      <c r="J547" s="97">
        <f aca="true" t="shared" si="93" ref="J547:K549">J548</f>
        <v>0</v>
      </c>
      <c r="K547" s="97">
        <f t="shared" si="93"/>
        <v>0</v>
      </c>
      <c r="L547" s="143" t="e">
        <f t="shared" si="91"/>
        <v>#DIV/0!</v>
      </c>
      <c r="M547" s="101"/>
      <c r="N547" s="100"/>
      <c r="P547" s="100"/>
    </row>
    <row r="548" spans="1:16" ht="30" hidden="1">
      <c r="A548" s="15" t="s">
        <v>251</v>
      </c>
      <c r="B548" s="90" t="s">
        <v>75</v>
      </c>
      <c r="C548" s="90" t="s">
        <v>107</v>
      </c>
      <c r="D548" s="90" t="s">
        <v>113</v>
      </c>
      <c r="E548" s="82" t="s">
        <v>285</v>
      </c>
      <c r="F548" s="82">
        <v>400</v>
      </c>
      <c r="G548" s="82"/>
      <c r="H548" s="97"/>
      <c r="I548" s="97"/>
      <c r="J548" s="97">
        <f t="shared" si="93"/>
        <v>0</v>
      </c>
      <c r="K548" s="97">
        <f t="shared" si="93"/>
        <v>0</v>
      </c>
      <c r="L548" s="143" t="e">
        <f t="shared" si="91"/>
        <v>#DIV/0!</v>
      </c>
      <c r="M548" s="101"/>
      <c r="N548" s="100"/>
      <c r="P548" s="100"/>
    </row>
    <row r="549" spans="1:16" ht="15" hidden="1">
      <c r="A549" s="62" t="s">
        <v>271</v>
      </c>
      <c r="B549" s="90" t="s">
        <v>75</v>
      </c>
      <c r="C549" s="90" t="s">
        <v>107</v>
      </c>
      <c r="D549" s="90" t="s">
        <v>113</v>
      </c>
      <c r="E549" s="82" t="s">
        <v>285</v>
      </c>
      <c r="F549" s="82">
        <v>410</v>
      </c>
      <c r="G549" s="83"/>
      <c r="H549" s="157"/>
      <c r="I549" s="157"/>
      <c r="J549" s="97">
        <f t="shared" si="93"/>
        <v>0</v>
      </c>
      <c r="K549" s="97">
        <f t="shared" si="93"/>
        <v>0</v>
      </c>
      <c r="L549" s="143" t="e">
        <f t="shared" si="91"/>
        <v>#DIV/0!</v>
      </c>
      <c r="M549" s="101"/>
      <c r="N549" s="100"/>
      <c r="P549" s="100"/>
    </row>
    <row r="550" spans="1:256" ht="15" hidden="1">
      <c r="A550" s="10" t="s">
        <v>9</v>
      </c>
      <c r="B550" s="90" t="s">
        <v>75</v>
      </c>
      <c r="C550" s="90" t="s">
        <v>107</v>
      </c>
      <c r="D550" s="90" t="s">
        <v>113</v>
      </c>
      <c r="E550" s="82" t="s">
        <v>285</v>
      </c>
      <c r="F550" s="82">
        <v>410</v>
      </c>
      <c r="G550" s="95">
        <v>2</v>
      </c>
      <c r="H550" s="99"/>
      <c r="I550" s="99"/>
      <c r="J550" s="99"/>
      <c r="K550" s="99"/>
      <c r="L550" s="143" t="e">
        <f t="shared" si="91"/>
        <v>#DIV/0!</v>
      </c>
      <c r="M550" s="101"/>
      <c r="N550" s="111"/>
      <c r="O550" s="112"/>
      <c r="P550" s="100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2"/>
      <c r="AL550" s="112"/>
      <c r="AM550" s="112"/>
      <c r="AN550" s="112"/>
      <c r="AO550" s="112"/>
      <c r="AP550" s="112"/>
      <c r="AQ550" s="112"/>
      <c r="AR550" s="112"/>
      <c r="AS550" s="112"/>
      <c r="AT550" s="112"/>
      <c r="AU550" s="112"/>
      <c r="AV550" s="112"/>
      <c r="AW550" s="112"/>
      <c r="AX550" s="112"/>
      <c r="AY550" s="112"/>
      <c r="AZ550" s="112"/>
      <c r="BA550" s="112"/>
      <c r="BB550" s="112"/>
      <c r="BC550" s="112"/>
      <c r="BD550" s="112"/>
      <c r="BE550" s="112"/>
      <c r="BF550" s="112"/>
      <c r="BG550" s="112"/>
      <c r="BH550" s="112"/>
      <c r="BI550" s="112"/>
      <c r="BJ550" s="112"/>
      <c r="BK550" s="112"/>
      <c r="BL550" s="112"/>
      <c r="BM550" s="112"/>
      <c r="BN550" s="112"/>
      <c r="BO550" s="112"/>
      <c r="BP550" s="112"/>
      <c r="BQ550" s="112"/>
      <c r="BR550" s="112"/>
      <c r="BS550" s="112"/>
      <c r="BT550" s="112"/>
      <c r="BU550" s="112"/>
      <c r="BV550" s="112"/>
      <c r="BW550" s="112"/>
      <c r="BX550" s="112"/>
      <c r="BY550" s="112"/>
      <c r="BZ550" s="112"/>
      <c r="CA550" s="112"/>
      <c r="CB550" s="112"/>
      <c r="CC550" s="112"/>
      <c r="CD550" s="112"/>
      <c r="CE550" s="112"/>
      <c r="CF550" s="112"/>
      <c r="CG550" s="112"/>
      <c r="CH550" s="112"/>
      <c r="CI550" s="112"/>
      <c r="CJ550" s="112"/>
      <c r="CK550" s="112"/>
      <c r="CL550" s="112"/>
      <c r="CM550" s="112"/>
      <c r="CN550" s="112"/>
      <c r="CO550" s="112"/>
      <c r="CP550" s="112"/>
      <c r="CQ550" s="112"/>
      <c r="CR550" s="112"/>
      <c r="CS550" s="112"/>
      <c r="CT550" s="112"/>
      <c r="CU550" s="112"/>
      <c r="CV550" s="112"/>
      <c r="CW550" s="112"/>
      <c r="CX550" s="112"/>
      <c r="CY550" s="112"/>
      <c r="CZ550" s="112"/>
      <c r="DA550" s="112"/>
      <c r="DB550" s="112"/>
      <c r="DC550" s="112"/>
      <c r="DD550" s="112"/>
      <c r="DE550" s="112"/>
      <c r="DF550" s="112"/>
      <c r="DG550" s="112"/>
      <c r="DH550" s="112"/>
      <c r="DI550" s="112"/>
      <c r="DJ550" s="112"/>
      <c r="DK550" s="112"/>
      <c r="DL550" s="112"/>
      <c r="DM550" s="112"/>
      <c r="DN550" s="112"/>
      <c r="DO550" s="112"/>
      <c r="DP550" s="112"/>
      <c r="DQ550" s="112"/>
      <c r="DR550" s="112"/>
      <c r="DS550" s="112"/>
      <c r="DT550" s="112"/>
      <c r="DU550" s="112"/>
      <c r="DV550" s="112"/>
      <c r="DW550" s="112"/>
      <c r="DX550" s="112"/>
      <c r="DY550" s="112"/>
      <c r="DZ550" s="112"/>
      <c r="EA550" s="112"/>
      <c r="EB550" s="112"/>
      <c r="EC550" s="112"/>
      <c r="ED550" s="112"/>
      <c r="EE550" s="112"/>
      <c r="EF550" s="112"/>
      <c r="EG550" s="112"/>
      <c r="EH550" s="112"/>
      <c r="EI550" s="112"/>
      <c r="EJ550" s="112"/>
      <c r="EK550" s="112"/>
      <c r="EL550" s="112"/>
      <c r="EM550" s="112"/>
      <c r="EN550" s="112"/>
      <c r="EO550" s="112"/>
      <c r="EP550" s="112"/>
      <c r="EQ550" s="112"/>
      <c r="ER550" s="112"/>
      <c r="ES550" s="112"/>
      <c r="ET550" s="112"/>
      <c r="EU550" s="112"/>
      <c r="EV550" s="112"/>
      <c r="EW550" s="112"/>
      <c r="EX550" s="112"/>
      <c r="EY550" s="112"/>
      <c r="EZ550" s="112"/>
      <c r="FA550" s="112"/>
      <c r="FB550" s="112"/>
      <c r="FC550" s="112"/>
      <c r="FD550" s="112"/>
      <c r="FE550" s="112"/>
      <c r="FF550" s="112"/>
      <c r="FG550" s="112"/>
      <c r="FH550" s="112"/>
      <c r="FI550" s="112"/>
      <c r="FJ550" s="112"/>
      <c r="FK550" s="112"/>
      <c r="FL550" s="112"/>
      <c r="FM550" s="112"/>
      <c r="FN550" s="112"/>
      <c r="FO550" s="112"/>
      <c r="FP550" s="112"/>
      <c r="FQ550" s="112"/>
      <c r="FR550" s="112"/>
      <c r="FS550" s="112"/>
      <c r="FT550" s="112"/>
      <c r="FU550" s="112"/>
      <c r="FV550" s="112"/>
      <c r="FW550" s="112"/>
      <c r="FX550" s="112"/>
      <c r="FY550" s="112"/>
      <c r="FZ550" s="112"/>
      <c r="GA550" s="112"/>
      <c r="GB550" s="112"/>
      <c r="GC550" s="112"/>
      <c r="GD550" s="112"/>
      <c r="GE550" s="112"/>
      <c r="GF550" s="112"/>
      <c r="GG550" s="112"/>
      <c r="GH550" s="112"/>
      <c r="GI550" s="112"/>
      <c r="GJ550" s="112"/>
      <c r="GK550" s="112"/>
      <c r="GL550" s="112"/>
      <c r="GM550" s="112"/>
      <c r="GN550" s="112"/>
      <c r="GO550" s="112"/>
      <c r="GP550" s="112"/>
      <c r="GQ550" s="112"/>
      <c r="GR550" s="112"/>
      <c r="GS550" s="112"/>
      <c r="GT550" s="112"/>
      <c r="GU550" s="112"/>
      <c r="GV550" s="112"/>
      <c r="GW550" s="112"/>
      <c r="GX550" s="112"/>
      <c r="GY550" s="112"/>
      <c r="GZ550" s="112"/>
      <c r="HA550" s="112"/>
      <c r="HB550" s="112"/>
      <c r="HC550" s="112"/>
      <c r="HD550" s="112"/>
      <c r="HE550" s="112"/>
      <c r="HF550" s="112"/>
      <c r="HG550" s="112"/>
      <c r="HH550" s="112"/>
      <c r="HI550" s="112"/>
      <c r="HJ550" s="112"/>
      <c r="HK550" s="112"/>
      <c r="HL550" s="112"/>
      <c r="HM550" s="112"/>
      <c r="HN550" s="112"/>
      <c r="HO550" s="112"/>
      <c r="HP550" s="112"/>
      <c r="HQ550" s="112"/>
      <c r="HR550" s="112"/>
      <c r="HS550" s="112"/>
      <c r="HT550" s="112"/>
      <c r="HU550" s="112"/>
      <c r="HV550" s="112"/>
      <c r="HW550" s="112"/>
      <c r="HX550" s="112"/>
      <c r="HY550" s="112"/>
      <c r="HZ550" s="112"/>
      <c r="IA550" s="112"/>
      <c r="IB550" s="112"/>
      <c r="IC550" s="112"/>
      <c r="ID550" s="112"/>
      <c r="IE550" s="112"/>
      <c r="IF550" s="112"/>
      <c r="IG550" s="112"/>
      <c r="IH550" s="112"/>
      <c r="II550" s="112"/>
      <c r="IJ550" s="112"/>
      <c r="IK550" s="112"/>
      <c r="IL550" s="112"/>
      <c r="IM550" s="112"/>
      <c r="IN550" s="112"/>
      <c r="IO550" s="112"/>
      <c r="IP550" s="112"/>
      <c r="IQ550" s="112"/>
      <c r="IR550" s="112"/>
      <c r="IS550" s="112"/>
      <c r="IT550" s="112"/>
      <c r="IU550" s="112"/>
      <c r="IV550" s="112"/>
    </row>
    <row r="551" spans="1:12" ht="30" hidden="1">
      <c r="A551" s="72" t="s">
        <v>294</v>
      </c>
      <c r="B551" s="90" t="s">
        <v>75</v>
      </c>
      <c r="C551" s="90" t="s">
        <v>107</v>
      </c>
      <c r="D551" s="90" t="s">
        <v>113</v>
      </c>
      <c r="E551" s="84" t="s">
        <v>358</v>
      </c>
      <c r="F551" s="82"/>
      <c r="G551" s="82"/>
      <c r="H551" s="97">
        <f aca="true" t="shared" si="94" ref="H551:K560">H552</f>
        <v>216</v>
      </c>
      <c r="I551" s="97">
        <f t="shared" si="94"/>
        <v>0</v>
      </c>
      <c r="J551" s="97">
        <f t="shared" si="94"/>
        <v>0</v>
      </c>
      <c r="K551" s="97">
        <f t="shared" si="94"/>
        <v>0</v>
      </c>
      <c r="L551" s="96" t="e">
        <f t="shared" si="91"/>
        <v>#DIV/0!</v>
      </c>
    </row>
    <row r="552" spans="1:12" ht="30" hidden="1">
      <c r="A552" s="72" t="s">
        <v>315</v>
      </c>
      <c r="B552" s="90" t="s">
        <v>75</v>
      </c>
      <c r="C552" s="90" t="s">
        <v>107</v>
      </c>
      <c r="D552" s="90" t="s">
        <v>113</v>
      </c>
      <c r="E552" s="84" t="s">
        <v>359</v>
      </c>
      <c r="F552" s="82"/>
      <c r="G552" s="82"/>
      <c r="H552" s="97">
        <f t="shared" si="94"/>
        <v>216</v>
      </c>
      <c r="I552" s="97">
        <f t="shared" si="94"/>
        <v>0</v>
      </c>
      <c r="J552" s="97">
        <f>J553+J558</f>
        <v>0</v>
      </c>
      <c r="K552" s="97">
        <f t="shared" si="94"/>
        <v>0</v>
      </c>
      <c r="L552" s="96" t="e">
        <f t="shared" si="91"/>
        <v>#DIV/0!</v>
      </c>
    </row>
    <row r="553" spans="1:12" ht="75" hidden="1">
      <c r="A553" s="11" t="s">
        <v>371</v>
      </c>
      <c r="B553" s="90" t="s">
        <v>75</v>
      </c>
      <c r="C553" s="90" t="s">
        <v>107</v>
      </c>
      <c r="D553" s="90" t="s">
        <v>113</v>
      </c>
      <c r="E553" s="80" t="s">
        <v>357</v>
      </c>
      <c r="F553" s="82"/>
      <c r="G553" s="82"/>
      <c r="H553" s="97">
        <f t="shared" si="94"/>
        <v>216</v>
      </c>
      <c r="I553" s="97">
        <f t="shared" si="94"/>
        <v>0</v>
      </c>
      <c r="J553" s="97">
        <f t="shared" si="94"/>
        <v>0</v>
      </c>
      <c r="K553" s="97">
        <f t="shared" si="94"/>
        <v>0</v>
      </c>
      <c r="L553" s="96" t="e">
        <f t="shared" si="91"/>
        <v>#DIV/0!</v>
      </c>
    </row>
    <row r="554" spans="1:12" ht="15" hidden="1">
      <c r="A554" s="8" t="s">
        <v>23</v>
      </c>
      <c r="B554" s="90" t="s">
        <v>75</v>
      </c>
      <c r="C554" s="90" t="s">
        <v>107</v>
      </c>
      <c r="D554" s="90" t="s">
        <v>113</v>
      </c>
      <c r="E554" s="80" t="s">
        <v>357</v>
      </c>
      <c r="F554" s="84">
        <v>800</v>
      </c>
      <c r="G554" s="82"/>
      <c r="H554" s="97">
        <f t="shared" si="94"/>
        <v>216</v>
      </c>
      <c r="I554" s="97">
        <f t="shared" si="94"/>
        <v>0</v>
      </c>
      <c r="J554" s="97">
        <f t="shared" si="94"/>
        <v>0</v>
      </c>
      <c r="K554" s="97">
        <f t="shared" si="94"/>
        <v>0</v>
      </c>
      <c r="L554" s="96" t="e">
        <f t="shared" si="91"/>
        <v>#DIV/0!</v>
      </c>
    </row>
    <row r="555" spans="1:12" ht="45" hidden="1">
      <c r="A555" s="8" t="s">
        <v>95</v>
      </c>
      <c r="B555" s="90" t="s">
        <v>75</v>
      </c>
      <c r="C555" s="90" t="s">
        <v>107</v>
      </c>
      <c r="D555" s="90" t="s">
        <v>113</v>
      </c>
      <c r="E555" s="80" t="s">
        <v>357</v>
      </c>
      <c r="F555" s="84">
        <v>810</v>
      </c>
      <c r="G555" s="82"/>
      <c r="H555" s="97">
        <f t="shared" si="94"/>
        <v>216</v>
      </c>
      <c r="I555" s="97">
        <f t="shared" si="94"/>
        <v>0</v>
      </c>
      <c r="J555" s="97">
        <f t="shared" si="94"/>
        <v>0</v>
      </c>
      <c r="K555" s="97">
        <f t="shared" si="94"/>
        <v>0</v>
      </c>
      <c r="L555" s="96" t="e">
        <f t="shared" si="91"/>
        <v>#DIV/0!</v>
      </c>
    </row>
    <row r="556" spans="1:12" ht="15" hidden="1">
      <c r="A556" s="10" t="s">
        <v>8</v>
      </c>
      <c r="B556" s="90" t="s">
        <v>75</v>
      </c>
      <c r="C556" s="90" t="s">
        <v>107</v>
      </c>
      <c r="D556" s="90" t="s">
        <v>113</v>
      </c>
      <c r="E556" s="80" t="s">
        <v>357</v>
      </c>
      <c r="F556" s="84">
        <v>810</v>
      </c>
      <c r="G556" s="84">
        <v>1</v>
      </c>
      <c r="H556" s="97">
        <v>216</v>
      </c>
      <c r="I556" s="97"/>
      <c r="J556" s="97"/>
      <c r="K556" s="97">
        <f>K557</f>
        <v>0</v>
      </c>
      <c r="L556" s="96" t="e">
        <f t="shared" si="91"/>
        <v>#DIV/0!</v>
      </c>
    </row>
    <row r="557" spans="1:12" ht="15" hidden="1">
      <c r="A557" s="10"/>
      <c r="B557" s="90"/>
      <c r="C557" s="90"/>
      <c r="D557" s="90"/>
      <c r="E557" s="80"/>
      <c r="F557" s="84">
        <v>810</v>
      </c>
      <c r="G557" s="84"/>
      <c r="H557" s="97"/>
      <c r="I557" s="97"/>
      <c r="J557" s="97">
        <v>250</v>
      </c>
      <c r="K557" s="97"/>
      <c r="L557" s="96"/>
    </row>
    <row r="558" spans="1:12" ht="75" hidden="1">
      <c r="A558" s="11" t="s">
        <v>372</v>
      </c>
      <c r="B558" s="90" t="s">
        <v>75</v>
      </c>
      <c r="C558" s="90" t="s">
        <v>107</v>
      </c>
      <c r="D558" s="90" t="s">
        <v>113</v>
      </c>
      <c r="E558" s="80" t="s">
        <v>360</v>
      </c>
      <c r="F558" s="82"/>
      <c r="G558" s="82"/>
      <c r="H558" s="97">
        <f t="shared" si="94"/>
        <v>216</v>
      </c>
      <c r="I558" s="97">
        <f t="shared" si="94"/>
        <v>0</v>
      </c>
      <c r="J558" s="97">
        <f t="shared" si="94"/>
        <v>0</v>
      </c>
      <c r="K558" s="97">
        <f t="shared" si="94"/>
        <v>0</v>
      </c>
      <c r="L558" s="96" t="e">
        <f>K558/J558*100</f>
        <v>#DIV/0!</v>
      </c>
    </row>
    <row r="559" spans="1:12" ht="15" hidden="1">
      <c r="A559" s="8" t="s">
        <v>23</v>
      </c>
      <c r="B559" s="90" t="s">
        <v>75</v>
      </c>
      <c r="C559" s="90" t="s">
        <v>107</v>
      </c>
      <c r="D559" s="90" t="s">
        <v>113</v>
      </c>
      <c r="E559" s="80" t="s">
        <v>360</v>
      </c>
      <c r="F559" s="84">
        <v>800</v>
      </c>
      <c r="G559" s="82"/>
      <c r="H559" s="97">
        <f t="shared" si="94"/>
        <v>216</v>
      </c>
      <c r="I559" s="97">
        <f t="shared" si="94"/>
        <v>0</v>
      </c>
      <c r="J559" s="97">
        <f t="shared" si="94"/>
        <v>0</v>
      </c>
      <c r="K559" s="97">
        <f t="shared" si="94"/>
        <v>0</v>
      </c>
      <c r="L559" s="96" t="e">
        <f>K559/J559*100</f>
        <v>#DIV/0!</v>
      </c>
    </row>
    <row r="560" spans="1:12" ht="45" hidden="1">
      <c r="A560" s="8" t="s">
        <v>95</v>
      </c>
      <c r="B560" s="90" t="s">
        <v>75</v>
      </c>
      <c r="C560" s="90" t="s">
        <v>107</v>
      </c>
      <c r="D560" s="90" t="s">
        <v>113</v>
      </c>
      <c r="E560" s="80" t="s">
        <v>360</v>
      </c>
      <c r="F560" s="84">
        <v>810</v>
      </c>
      <c r="G560" s="82"/>
      <c r="H560" s="97">
        <f t="shared" si="94"/>
        <v>216</v>
      </c>
      <c r="I560" s="97">
        <f t="shared" si="94"/>
        <v>0</v>
      </c>
      <c r="J560" s="97">
        <f t="shared" si="94"/>
        <v>0</v>
      </c>
      <c r="K560" s="97">
        <f t="shared" si="94"/>
        <v>0</v>
      </c>
      <c r="L560" s="96" t="e">
        <f>K560/J560*100</f>
        <v>#DIV/0!</v>
      </c>
    </row>
    <row r="561" spans="1:12" ht="15" hidden="1">
      <c r="A561" s="10" t="s">
        <v>8</v>
      </c>
      <c r="B561" s="90" t="s">
        <v>75</v>
      </c>
      <c r="C561" s="90" t="s">
        <v>107</v>
      </c>
      <c r="D561" s="90" t="s">
        <v>113</v>
      </c>
      <c r="E561" s="80" t="s">
        <v>360</v>
      </c>
      <c r="F561" s="84">
        <v>810</v>
      </c>
      <c r="G561" s="84">
        <v>1</v>
      </c>
      <c r="H561" s="97">
        <v>216</v>
      </c>
      <c r="I561" s="97"/>
      <c r="J561" s="97"/>
      <c r="K561" s="97">
        <f>K562</f>
        <v>0</v>
      </c>
      <c r="L561" s="96" t="e">
        <f>K561/J561*100</f>
        <v>#DIV/0!</v>
      </c>
    </row>
    <row r="562" spans="1:12" ht="15" hidden="1">
      <c r="A562" s="10"/>
      <c r="B562" s="90"/>
      <c r="C562" s="90"/>
      <c r="D562" s="90"/>
      <c r="E562" s="80"/>
      <c r="F562" s="84">
        <v>810</v>
      </c>
      <c r="G562" s="84"/>
      <c r="H562" s="97"/>
      <c r="I562" s="97"/>
      <c r="J562" s="97">
        <v>250</v>
      </c>
      <c r="K562" s="97"/>
      <c r="L562" s="96"/>
    </row>
    <row r="563" spans="1:12" ht="15">
      <c r="A563" s="8" t="s">
        <v>16</v>
      </c>
      <c r="B563" s="84">
        <v>500</v>
      </c>
      <c r="C563" s="90" t="s">
        <v>107</v>
      </c>
      <c r="D563" s="90" t="s">
        <v>113</v>
      </c>
      <c r="E563" s="84" t="s">
        <v>297</v>
      </c>
      <c r="F563" s="84"/>
      <c r="G563" s="84"/>
      <c r="H563" s="97">
        <f aca="true" t="shared" si="95" ref="H563:K566">H564</f>
        <v>15</v>
      </c>
      <c r="I563" s="97">
        <f t="shared" si="95"/>
        <v>4.79524</v>
      </c>
      <c r="J563" s="97">
        <f>J564</f>
        <v>382</v>
      </c>
      <c r="K563" s="97">
        <f>K564</f>
        <v>381.00007</v>
      </c>
      <c r="L563" s="96">
        <f t="shared" si="91"/>
        <v>99.73823821989528</v>
      </c>
    </row>
    <row r="564" spans="1:12" ht="15">
      <c r="A564" s="8" t="s">
        <v>312</v>
      </c>
      <c r="B564" s="84">
        <v>500</v>
      </c>
      <c r="C564" s="90" t="s">
        <v>107</v>
      </c>
      <c r="D564" s="90" t="s">
        <v>113</v>
      </c>
      <c r="E564" s="84" t="s">
        <v>355</v>
      </c>
      <c r="F564" s="84"/>
      <c r="G564" s="84"/>
      <c r="H564" s="97">
        <f t="shared" si="95"/>
        <v>15</v>
      </c>
      <c r="I564" s="97">
        <f t="shared" si="95"/>
        <v>4.79524</v>
      </c>
      <c r="J564" s="97">
        <f>J565+J569+J572</f>
        <v>382</v>
      </c>
      <c r="K564" s="97">
        <f>K565+K569+K572</f>
        <v>381.00007</v>
      </c>
      <c r="L564" s="96">
        <f t="shared" si="91"/>
        <v>99.73823821989528</v>
      </c>
    </row>
    <row r="565" spans="1:12" ht="30">
      <c r="A565" s="74" t="s">
        <v>413</v>
      </c>
      <c r="B565" s="84">
        <v>500</v>
      </c>
      <c r="C565" s="90" t="s">
        <v>107</v>
      </c>
      <c r="D565" s="90" t="s">
        <v>113</v>
      </c>
      <c r="E565" s="84" t="s">
        <v>355</v>
      </c>
      <c r="F565" s="84">
        <v>200</v>
      </c>
      <c r="G565" s="84"/>
      <c r="H565" s="97">
        <f t="shared" si="95"/>
        <v>15</v>
      </c>
      <c r="I565" s="97">
        <f t="shared" si="95"/>
        <v>4.79524</v>
      </c>
      <c r="J565" s="97">
        <f t="shared" si="95"/>
        <v>51</v>
      </c>
      <c r="K565" s="97">
        <f t="shared" si="95"/>
        <v>50.99758</v>
      </c>
      <c r="L565" s="96">
        <f t="shared" si="91"/>
        <v>99.99525490196078</v>
      </c>
    </row>
    <row r="566" spans="1:12" ht="30">
      <c r="A566" s="8" t="s">
        <v>22</v>
      </c>
      <c r="B566" s="84">
        <v>500</v>
      </c>
      <c r="C566" s="90" t="s">
        <v>107</v>
      </c>
      <c r="D566" s="90" t="s">
        <v>113</v>
      </c>
      <c r="E566" s="84" t="s">
        <v>355</v>
      </c>
      <c r="F566" s="84">
        <v>240</v>
      </c>
      <c r="G566" s="84"/>
      <c r="H566" s="97">
        <f t="shared" si="95"/>
        <v>15</v>
      </c>
      <c r="I566" s="97">
        <f t="shared" si="95"/>
        <v>4.79524</v>
      </c>
      <c r="J566" s="97">
        <f t="shared" si="95"/>
        <v>51</v>
      </c>
      <c r="K566" s="97">
        <f t="shared" si="95"/>
        <v>50.99758</v>
      </c>
      <c r="L566" s="96">
        <f t="shared" si="91"/>
        <v>99.99525490196078</v>
      </c>
    </row>
    <row r="567" spans="1:13" ht="15">
      <c r="A567" s="10" t="s">
        <v>8</v>
      </c>
      <c r="B567" s="90" t="s">
        <v>75</v>
      </c>
      <c r="C567" s="90" t="s">
        <v>107</v>
      </c>
      <c r="D567" s="90" t="s">
        <v>113</v>
      </c>
      <c r="E567" s="84" t="s">
        <v>355</v>
      </c>
      <c r="F567" s="84">
        <v>240</v>
      </c>
      <c r="G567" s="84">
        <v>1</v>
      </c>
      <c r="H567" s="97">
        <v>15</v>
      </c>
      <c r="I567" s="97">
        <v>4.79524</v>
      </c>
      <c r="J567" s="97">
        <v>51</v>
      </c>
      <c r="K567" s="97">
        <v>50.99758</v>
      </c>
      <c r="L567" s="96">
        <f t="shared" si="91"/>
        <v>99.99525490196078</v>
      </c>
      <c r="M567" s="113"/>
    </row>
    <row r="568" spans="1:13" ht="15" hidden="1">
      <c r="A568" s="10"/>
      <c r="B568" s="90"/>
      <c r="C568" s="90"/>
      <c r="D568" s="90"/>
      <c r="E568" s="84"/>
      <c r="F568" s="84">
        <v>244</v>
      </c>
      <c r="G568" s="84"/>
      <c r="H568" s="97"/>
      <c r="I568" s="97"/>
      <c r="J568" s="97">
        <v>300</v>
      </c>
      <c r="K568" s="97">
        <v>262.64923</v>
      </c>
      <c r="L568" s="96"/>
      <c r="M568" s="113"/>
    </row>
    <row r="569" spans="1:15" ht="30">
      <c r="A569" s="8" t="s">
        <v>251</v>
      </c>
      <c r="B569" s="90" t="s">
        <v>75</v>
      </c>
      <c r="C569" s="90" t="s">
        <v>107</v>
      </c>
      <c r="D569" s="90" t="s">
        <v>113</v>
      </c>
      <c r="E569" s="84" t="s">
        <v>355</v>
      </c>
      <c r="F569" s="84">
        <v>400</v>
      </c>
      <c r="G569" s="84"/>
      <c r="H569" s="97"/>
      <c r="I569" s="97"/>
      <c r="J569" s="97">
        <f>J570</f>
        <v>298</v>
      </c>
      <c r="K569" s="97">
        <f>K570</f>
        <v>297.61243</v>
      </c>
      <c r="L569" s="197">
        <f aca="true" t="shared" si="96" ref="L569:L574">K569/J569*100</f>
        <v>99.86994295302014</v>
      </c>
      <c r="O569" s="100"/>
    </row>
    <row r="570" spans="1:15" ht="15">
      <c r="A570" s="8" t="s">
        <v>271</v>
      </c>
      <c r="B570" s="90" t="s">
        <v>75</v>
      </c>
      <c r="C570" s="90" t="s">
        <v>107</v>
      </c>
      <c r="D570" s="90" t="s">
        <v>113</v>
      </c>
      <c r="E570" s="84" t="s">
        <v>355</v>
      </c>
      <c r="F570" s="84">
        <v>410</v>
      </c>
      <c r="G570" s="84"/>
      <c r="H570" s="97"/>
      <c r="I570" s="97"/>
      <c r="J570" s="97">
        <f>J571</f>
        <v>298</v>
      </c>
      <c r="K570" s="97">
        <f>K571</f>
        <v>297.61243</v>
      </c>
      <c r="L570" s="197">
        <f t="shared" si="96"/>
        <v>99.86994295302014</v>
      </c>
      <c r="O570" s="100"/>
    </row>
    <row r="571" spans="1:15" ht="15">
      <c r="A571" s="10" t="s">
        <v>8</v>
      </c>
      <c r="B571" s="90" t="s">
        <v>75</v>
      </c>
      <c r="C571" s="90" t="s">
        <v>107</v>
      </c>
      <c r="D571" s="90" t="s">
        <v>113</v>
      </c>
      <c r="E571" s="84" t="s">
        <v>355</v>
      </c>
      <c r="F571" s="84">
        <v>410</v>
      </c>
      <c r="G571" s="84">
        <v>1</v>
      </c>
      <c r="H571" s="97"/>
      <c r="I571" s="97"/>
      <c r="J571" s="97">
        <v>298</v>
      </c>
      <c r="K571" s="97">
        <v>297.61243</v>
      </c>
      <c r="L571" s="197">
        <f t="shared" si="96"/>
        <v>99.86994295302014</v>
      </c>
      <c r="O571" s="100"/>
    </row>
    <row r="572" spans="1:12" ht="15">
      <c r="A572" s="8" t="s">
        <v>23</v>
      </c>
      <c r="B572" s="84">
        <v>500</v>
      </c>
      <c r="C572" s="90" t="s">
        <v>107</v>
      </c>
      <c r="D572" s="90" t="s">
        <v>113</v>
      </c>
      <c r="E572" s="84" t="s">
        <v>355</v>
      </c>
      <c r="F572" s="84">
        <v>800</v>
      </c>
      <c r="G572" s="84"/>
      <c r="H572" s="97">
        <f aca="true" t="shared" si="97" ref="H572:K573">H573</f>
        <v>15</v>
      </c>
      <c r="I572" s="97">
        <f t="shared" si="97"/>
        <v>4.79524</v>
      </c>
      <c r="J572" s="97">
        <f t="shared" si="97"/>
        <v>33</v>
      </c>
      <c r="K572" s="97">
        <f t="shared" si="97"/>
        <v>32.39006</v>
      </c>
      <c r="L572" s="96">
        <f t="shared" si="96"/>
        <v>98.15169696969697</v>
      </c>
    </row>
    <row r="573" spans="1:12" ht="15">
      <c r="A573" s="8" t="s">
        <v>24</v>
      </c>
      <c r="B573" s="84">
        <v>500</v>
      </c>
      <c r="C573" s="90" t="s">
        <v>107</v>
      </c>
      <c r="D573" s="90" t="s">
        <v>113</v>
      </c>
      <c r="E573" s="84" t="s">
        <v>355</v>
      </c>
      <c r="F573" s="84">
        <v>850</v>
      </c>
      <c r="G573" s="84"/>
      <c r="H573" s="97">
        <f t="shared" si="97"/>
        <v>15</v>
      </c>
      <c r="I573" s="97">
        <f t="shared" si="97"/>
        <v>4.79524</v>
      </c>
      <c r="J573" s="97">
        <f t="shared" si="97"/>
        <v>33</v>
      </c>
      <c r="K573" s="97">
        <f t="shared" si="97"/>
        <v>32.39006</v>
      </c>
      <c r="L573" s="96">
        <f t="shared" si="96"/>
        <v>98.15169696969697</v>
      </c>
    </row>
    <row r="574" spans="1:13" ht="15">
      <c r="A574" s="10" t="s">
        <v>8</v>
      </c>
      <c r="B574" s="90" t="s">
        <v>75</v>
      </c>
      <c r="C574" s="90" t="s">
        <v>107</v>
      </c>
      <c r="D574" s="90" t="s">
        <v>113</v>
      </c>
      <c r="E574" s="84" t="s">
        <v>355</v>
      </c>
      <c r="F574" s="84">
        <v>850</v>
      </c>
      <c r="G574" s="84">
        <v>1</v>
      </c>
      <c r="H574" s="97">
        <v>15</v>
      </c>
      <c r="I574" s="97">
        <v>4.79524</v>
      </c>
      <c r="J574" s="97">
        <v>33</v>
      </c>
      <c r="K574" s="97">
        <v>32.39006</v>
      </c>
      <c r="L574" s="96">
        <f t="shared" si="96"/>
        <v>98.15169696969697</v>
      </c>
      <c r="M574" s="113"/>
    </row>
    <row r="575" spans="1:13" ht="15" hidden="1">
      <c r="A575" s="10"/>
      <c r="B575" s="90"/>
      <c r="C575" s="90"/>
      <c r="D575" s="90"/>
      <c r="E575" s="84"/>
      <c r="F575" s="84">
        <v>852</v>
      </c>
      <c r="G575" s="84"/>
      <c r="H575" s="97"/>
      <c r="I575" s="97"/>
      <c r="J575" s="97">
        <v>20</v>
      </c>
      <c r="K575" s="97">
        <v>6.742</v>
      </c>
      <c r="L575" s="96"/>
      <c r="M575" s="113"/>
    </row>
    <row r="576" spans="1:13" ht="15" hidden="1">
      <c r="A576" s="10"/>
      <c r="B576" s="90"/>
      <c r="C576" s="90"/>
      <c r="D576" s="90"/>
      <c r="E576" s="84"/>
      <c r="F576" s="84">
        <v>853</v>
      </c>
      <c r="G576" s="84"/>
      <c r="H576" s="97"/>
      <c r="I576" s="97"/>
      <c r="J576" s="97">
        <v>10</v>
      </c>
      <c r="K576" s="97">
        <v>0.10775</v>
      </c>
      <c r="L576" s="96"/>
      <c r="M576" s="113"/>
    </row>
    <row r="577" spans="1:13" ht="15" hidden="1">
      <c r="A577" s="7" t="s">
        <v>115</v>
      </c>
      <c r="B577" s="155" t="s">
        <v>75</v>
      </c>
      <c r="C577" s="155" t="s">
        <v>107</v>
      </c>
      <c r="D577" s="155" t="s">
        <v>157</v>
      </c>
      <c r="E577" s="83"/>
      <c r="F577" s="83"/>
      <c r="G577" s="83"/>
      <c r="H577" s="157" t="e">
        <f aca="true" t="shared" si="98" ref="H577:K578">H578</f>
        <v>#REF!</v>
      </c>
      <c r="I577" s="157" t="e">
        <f t="shared" si="98"/>
        <v>#REF!</v>
      </c>
      <c r="J577" s="157">
        <f t="shared" si="98"/>
        <v>0</v>
      </c>
      <c r="K577" s="142">
        <f t="shared" si="98"/>
        <v>0</v>
      </c>
      <c r="L577" s="143" t="e">
        <f t="shared" si="91"/>
        <v>#DIV/0!</v>
      </c>
      <c r="M577" s="44"/>
    </row>
    <row r="578" spans="1:13" ht="15" hidden="1">
      <c r="A578" s="8" t="s">
        <v>16</v>
      </c>
      <c r="B578" s="90" t="s">
        <v>75</v>
      </c>
      <c r="C578" s="90" t="s">
        <v>107</v>
      </c>
      <c r="D578" s="90" t="s">
        <v>157</v>
      </c>
      <c r="E578" s="84" t="s">
        <v>297</v>
      </c>
      <c r="F578" s="82"/>
      <c r="G578" s="82"/>
      <c r="H578" s="97" t="e">
        <f t="shared" si="98"/>
        <v>#REF!</v>
      </c>
      <c r="I578" s="97" t="e">
        <f t="shared" si="98"/>
        <v>#REF!</v>
      </c>
      <c r="J578" s="97">
        <f t="shared" si="98"/>
        <v>0</v>
      </c>
      <c r="K578" s="97">
        <f t="shared" si="98"/>
        <v>0</v>
      </c>
      <c r="L578" s="96" t="e">
        <f t="shared" si="91"/>
        <v>#DIV/0!</v>
      </c>
      <c r="M578" s="41"/>
    </row>
    <row r="579" spans="1:13" ht="30" hidden="1">
      <c r="A579" s="8" t="s">
        <v>224</v>
      </c>
      <c r="B579" s="90" t="s">
        <v>75</v>
      </c>
      <c r="C579" s="90" t="s">
        <v>107</v>
      </c>
      <c r="D579" s="90" t="s">
        <v>157</v>
      </c>
      <c r="E579" s="84" t="s">
        <v>356</v>
      </c>
      <c r="F579" s="82"/>
      <c r="G579" s="82"/>
      <c r="H579" s="97" t="e">
        <f>#REF!+H580+H586+H583</f>
        <v>#REF!</v>
      </c>
      <c r="I579" s="97" t="e">
        <f>#REF!+I580+I586+I583</f>
        <v>#REF!</v>
      </c>
      <c r="J579" s="97">
        <f>J580</f>
        <v>0</v>
      </c>
      <c r="K579" s="97">
        <f>K580</f>
        <v>0</v>
      </c>
      <c r="L579" s="96" t="e">
        <f t="shared" si="91"/>
        <v>#DIV/0!</v>
      </c>
      <c r="M579" s="41"/>
    </row>
    <row r="580" spans="1:13" ht="30" customHeight="1" hidden="1">
      <c r="A580" s="74" t="s">
        <v>413</v>
      </c>
      <c r="B580" s="90" t="s">
        <v>75</v>
      </c>
      <c r="C580" s="90" t="s">
        <v>107</v>
      </c>
      <c r="D580" s="90" t="s">
        <v>157</v>
      </c>
      <c r="E580" s="84" t="s">
        <v>356</v>
      </c>
      <c r="F580" s="84">
        <v>200</v>
      </c>
      <c r="G580" s="82"/>
      <c r="H580" s="97">
        <f aca="true" t="shared" si="99" ref="H580:K581">H581</f>
        <v>4860</v>
      </c>
      <c r="I580" s="97">
        <f t="shared" si="99"/>
        <v>2693.99755</v>
      </c>
      <c r="J580" s="97">
        <f t="shared" si="99"/>
        <v>0</v>
      </c>
      <c r="K580" s="97">
        <f t="shared" si="99"/>
        <v>0</v>
      </c>
      <c r="L580" s="96" t="e">
        <f t="shared" si="91"/>
        <v>#DIV/0!</v>
      </c>
      <c r="M580" s="41"/>
    </row>
    <row r="581" spans="1:13" ht="30" hidden="1">
      <c r="A581" s="8" t="s">
        <v>22</v>
      </c>
      <c r="B581" s="90" t="s">
        <v>75</v>
      </c>
      <c r="C581" s="90" t="s">
        <v>107</v>
      </c>
      <c r="D581" s="90" t="s">
        <v>157</v>
      </c>
      <c r="E581" s="84" t="s">
        <v>356</v>
      </c>
      <c r="F581" s="84">
        <v>240</v>
      </c>
      <c r="G581" s="82"/>
      <c r="H581" s="97">
        <f t="shared" si="99"/>
        <v>4860</v>
      </c>
      <c r="I581" s="97">
        <f t="shared" si="99"/>
        <v>2693.99755</v>
      </c>
      <c r="J581" s="97">
        <f t="shared" si="99"/>
        <v>0</v>
      </c>
      <c r="K581" s="97">
        <f t="shared" si="99"/>
        <v>0</v>
      </c>
      <c r="L581" s="96" t="e">
        <f t="shared" si="91"/>
        <v>#DIV/0!</v>
      </c>
      <c r="M581" s="41"/>
    </row>
    <row r="582" spans="1:13" ht="15" hidden="1">
      <c r="A582" s="10" t="s">
        <v>8</v>
      </c>
      <c r="B582" s="90" t="s">
        <v>75</v>
      </c>
      <c r="C582" s="90" t="s">
        <v>107</v>
      </c>
      <c r="D582" s="90" t="s">
        <v>157</v>
      </c>
      <c r="E582" s="84" t="s">
        <v>356</v>
      </c>
      <c r="F582" s="84">
        <v>240</v>
      </c>
      <c r="G582" s="84">
        <v>1</v>
      </c>
      <c r="H582" s="97">
        <v>4860</v>
      </c>
      <c r="I582" s="97">
        <v>2693.99755</v>
      </c>
      <c r="J582" s="97"/>
      <c r="K582" s="97">
        <f>K591</f>
        <v>0</v>
      </c>
      <c r="L582" s="96" t="e">
        <f t="shared" si="91"/>
        <v>#DIV/0!</v>
      </c>
      <c r="M582" s="37"/>
    </row>
    <row r="583" spans="1:12" ht="15" hidden="1">
      <c r="A583" s="7" t="s">
        <v>46</v>
      </c>
      <c r="B583" s="155" t="s">
        <v>75</v>
      </c>
      <c r="C583" s="155" t="s">
        <v>47</v>
      </c>
      <c r="D583" s="89"/>
      <c r="E583" s="82"/>
      <c r="F583" s="82"/>
      <c r="G583" s="82"/>
      <c r="H583" s="157" t="e">
        <f>H584</f>
        <v>#REF!</v>
      </c>
      <c r="I583" s="157" t="e">
        <f>I584</f>
        <v>#REF!</v>
      </c>
      <c r="J583" s="97">
        <f>J584</f>
        <v>0</v>
      </c>
      <c r="K583" s="142">
        <f>K584</f>
        <v>500</v>
      </c>
      <c r="L583" s="143" t="e">
        <f t="shared" si="91"/>
        <v>#DIV/0!</v>
      </c>
    </row>
    <row r="584" spans="1:12" ht="15" hidden="1">
      <c r="A584" s="7" t="s">
        <v>48</v>
      </c>
      <c r="B584" s="155" t="s">
        <v>75</v>
      </c>
      <c r="C584" s="155" t="s">
        <v>47</v>
      </c>
      <c r="D584" s="91" t="s">
        <v>49</v>
      </c>
      <c r="E584" s="82"/>
      <c r="F584" s="82"/>
      <c r="G584" s="82"/>
      <c r="H584" s="157" t="e">
        <f>#REF!+H586</f>
        <v>#REF!</v>
      </c>
      <c r="I584" s="157" t="e">
        <f>#REF!+I586</f>
        <v>#REF!</v>
      </c>
      <c r="J584" s="97">
        <f>J586</f>
        <v>0</v>
      </c>
      <c r="K584" s="142">
        <f>K586</f>
        <v>500</v>
      </c>
      <c r="L584" s="143" t="e">
        <f t="shared" si="91"/>
        <v>#DIV/0!</v>
      </c>
    </row>
    <row r="585" spans="1:12" ht="45" hidden="1">
      <c r="A585" s="8" t="s">
        <v>55</v>
      </c>
      <c r="B585" s="90" t="s">
        <v>75</v>
      </c>
      <c r="C585" s="90" t="s">
        <v>47</v>
      </c>
      <c r="D585" s="90" t="s">
        <v>49</v>
      </c>
      <c r="E585" s="84" t="s">
        <v>56</v>
      </c>
      <c r="F585" s="82"/>
      <c r="G585" s="82"/>
      <c r="H585" s="97">
        <f aca="true" t="shared" si="100" ref="H585:K589">H586</f>
        <v>5333.1</v>
      </c>
      <c r="I585" s="97">
        <f t="shared" si="100"/>
        <v>0</v>
      </c>
      <c r="J585" s="97">
        <f t="shared" si="100"/>
        <v>0</v>
      </c>
      <c r="K585" s="97">
        <f t="shared" si="100"/>
        <v>500</v>
      </c>
      <c r="L585" s="96" t="e">
        <f t="shared" si="91"/>
        <v>#DIV/0!</v>
      </c>
    </row>
    <row r="586" spans="1:12" ht="75" hidden="1">
      <c r="A586" s="8" t="s">
        <v>57</v>
      </c>
      <c r="B586" s="90" t="s">
        <v>75</v>
      </c>
      <c r="C586" s="90" t="s">
        <v>47</v>
      </c>
      <c r="D586" s="90" t="s">
        <v>49</v>
      </c>
      <c r="E586" s="84" t="s">
        <v>58</v>
      </c>
      <c r="F586" s="82"/>
      <c r="G586" s="82"/>
      <c r="H586" s="97">
        <f t="shared" si="100"/>
        <v>5333.1</v>
      </c>
      <c r="I586" s="97">
        <f t="shared" si="100"/>
        <v>0</v>
      </c>
      <c r="J586" s="97">
        <f t="shared" si="100"/>
        <v>0</v>
      </c>
      <c r="K586" s="97">
        <f t="shared" si="100"/>
        <v>500</v>
      </c>
      <c r="L586" s="96" t="e">
        <f t="shared" si="91"/>
        <v>#DIV/0!</v>
      </c>
    </row>
    <row r="587" spans="1:12" ht="75" hidden="1">
      <c r="A587" s="8" t="s">
        <v>59</v>
      </c>
      <c r="B587" s="90" t="s">
        <v>75</v>
      </c>
      <c r="C587" s="90" t="s">
        <v>47</v>
      </c>
      <c r="D587" s="90" t="s">
        <v>49</v>
      </c>
      <c r="E587" s="84" t="s">
        <v>60</v>
      </c>
      <c r="F587" s="82"/>
      <c r="G587" s="82"/>
      <c r="H587" s="97">
        <f t="shared" si="100"/>
        <v>5333.1</v>
      </c>
      <c r="I587" s="97">
        <f t="shared" si="100"/>
        <v>0</v>
      </c>
      <c r="J587" s="97">
        <f t="shared" si="100"/>
        <v>0</v>
      </c>
      <c r="K587" s="97">
        <f t="shared" si="100"/>
        <v>500</v>
      </c>
      <c r="L587" s="96" t="e">
        <f t="shared" si="91"/>
        <v>#DIV/0!</v>
      </c>
    </row>
    <row r="588" spans="1:12" ht="30" hidden="1">
      <c r="A588" s="8" t="s">
        <v>21</v>
      </c>
      <c r="B588" s="90" t="s">
        <v>75</v>
      </c>
      <c r="C588" s="90" t="s">
        <v>47</v>
      </c>
      <c r="D588" s="89" t="s">
        <v>49</v>
      </c>
      <c r="E588" s="84" t="s">
        <v>60</v>
      </c>
      <c r="F588" s="84">
        <v>200</v>
      </c>
      <c r="G588" s="84"/>
      <c r="H588" s="97">
        <f t="shared" si="100"/>
        <v>5333.1</v>
      </c>
      <c r="I588" s="97">
        <f t="shared" si="100"/>
        <v>0</v>
      </c>
      <c r="J588" s="97">
        <f t="shared" si="100"/>
        <v>0</v>
      </c>
      <c r="K588" s="97">
        <f t="shared" si="100"/>
        <v>500</v>
      </c>
      <c r="L588" s="96" t="e">
        <f t="shared" si="91"/>
        <v>#DIV/0!</v>
      </c>
    </row>
    <row r="589" spans="1:12" ht="30" hidden="1">
      <c r="A589" s="8" t="s">
        <v>22</v>
      </c>
      <c r="B589" s="90" t="s">
        <v>75</v>
      </c>
      <c r="C589" s="90" t="s">
        <v>47</v>
      </c>
      <c r="D589" s="89" t="s">
        <v>49</v>
      </c>
      <c r="E589" s="84" t="s">
        <v>60</v>
      </c>
      <c r="F589" s="84">
        <v>240</v>
      </c>
      <c r="G589" s="84"/>
      <c r="H589" s="97">
        <f t="shared" si="100"/>
        <v>5333.1</v>
      </c>
      <c r="I589" s="97">
        <f t="shared" si="100"/>
        <v>0</v>
      </c>
      <c r="J589" s="97">
        <f t="shared" si="100"/>
        <v>0</v>
      </c>
      <c r="K589" s="97">
        <f t="shared" si="100"/>
        <v>500</v>
      </c>
      <c r="L589" s="96" t="e">
        <f t="shared" si="91"/>
        <v>#DIV/0!</v>
      </c>
    </row>
    <row r="590" spans="1:12" ht="15" hidden="1">
      <c r="A590" s="10" t="s">
        <v>8</v>
      </c>
      <c r="B590" s="90" t="s">
        <v>75</v>
      </c>
      <c r="C590" s="90" t="s">
        <v>47</v>
      </c>
      <c r="D590" s="90" t="s">
        <v>49</v>
      </c>
      <c r="E590" s="84" t="s">
        <v>60</v>
      </c>
      <c r="F590" s="84">
        <v>240</v>
      </c>
      <c r="G590" s="84">
        <v>1</v>
      </c>
      <c r="H590" s="97">
        <v>5333.1</v>
      </c>
      <c r="I590" s="97"/>
      <c r="J590" s="97"/>
      <c r="K590" s="97">
        <v>500</v>
      </c>
      <c r="L590" s="96" t="e">
        <f t="shared" si="91"/>
        <v>#DIV/0!</v>
      </c>
    </row>
    <row r="591" spans="1:12" ht="15" hidden="1">
      <c r="A591" s="10"/>
      <c r="B591" s="90"/>
      <c r="C591" s="90"/>
      <c r="D591" s="90"/>
      <c r="E591" s="84"/>
      <c r="F591" s="84">
        <v>244</v>
      </c>
      <c r="G591" s="84"/>
      <c r="H591" s="97"/>
      <c r="I591" s="97"/>
      <c r="J591" s="97">
        <v>500</v>
      </c>
      <c r="K591" s="97"/>
      <c r="L591" s="96"/>
    </row>
    <row r="592" spans="1:12" ht="15">
      <c r="A592" s="7" t="s">
        <v>68</v>
      </c>
      <c r="B592" s="155" t="s">
        <v>75</v>
      </c>
      <c r="C592" s="155">
        <v>1000</v>
      </c>
      <c r="D592" s="89"/>
      <c r="E592" s="82"/>
      <c r="F592" s="82"/>
      <c r="G592" s="82"/>
      <c r="H592" s="157" t="e">
        <f>H593+H630+H604</f>
        <v>#REF!</v>
      </c>
      <c r="I592" s="157" t="e">
        <f>I593+I630+I604</f>
        <v>#REF!</v>
      </c>
      <c r="J592" s="157">
        <f>J593+J630+J604</f>
        <v>17741.407</v>
      </c>
      <c r="K592" s="203">
        <f>K593+K630+K604</f>
        <v>17736.66674</v>
      </c>
      <c r="L592" s="143">
        <f t="shared" si="91"/>
        <v>99.97328137503413</v>
      </c>
    </row>
    <row r="593" spans="1:12" ht="15">
      <c r="A593" s="7" t="s">
        <v>118</v>
      </c>
      <c r="B593" s="155" t="s">
        <v>75</v>
      </c>
      <c r="C593" s="155">
        <v>1000</v>
      </c>
      <c r="D593" s="155">
        <v>1001</v>
      </c>
      <c r="E593" s="84"/>
      <c r="F593" s="83"/>
      <c r="G593" s="83"/>
      <c r="H593" s="157">
        <f aca="true" t="shared" si="101" ref="H593:K597">H594</f>
        <v>1540</v>
      </c>
      <c r="I593" s="157">
        <f t="shared" si="101"/>
        <v>1083.20122</v>
      </c>
      <c r="J593" s="157">
        <f t="shared" si="101"/>
        <v>2024</v>
      </c>
      <c r="K593" s="203">
        <f t="shared" si="101"/>
        <v>2023.73694</v>
      </c>
      <c r="L593" s="143">
        <f t="shared" si="91"/>
        <v>99.98700296442688</v>
      </c>
    </row>
    <row r="594" spans="1:12" ht="15">
      <c r="A594" s="8" t="s">
        <v>16</v>
      </c>
      <c r="B594" s="90" t="s">
        <v>75</v>
      </c>
      <c r="C594" s="90">
        <v>1000</v>
      </c>
      <c r="D594" s="90">
        <v>1001</v>
      </c>
      <c r="E594" s="84" t="s">
        <v>297</v>
      </c>
      <c r="F594" s="82"/>
      <c r="G594" s="82"/>
      <c r="H594" s="97">
        <f t="shared" si="101"/>
        <v>1540</v>
      </c>
      <c r="I594" s="97">
        <f t="shared" si="101"/>
        <v>1083.20122</v>
      </c>
      <c r="J594" s="97">
        <f>J595+J599</f>
        <v>2024</v>
      </c>
      <c r="K594" s="97">
        <f>K595+K599</f>
        <v>2023.73694</v>
      </c>
      <c r="L594" s="96">
        <f t="shared" si="91"/>
        <v>99.98700296442688</v>
      </c>
    </row>
    <row r="595" spans="1:12" ht="30">
      <c r="A595" s="8" t="s">
        <v>361</v>
      </c>
      <c r="B595" s="90" t="s">
        <v>75</v>
      </c>
      <c r="C595" s="90">
        <v>1000</v>
      </c>
      <c r="D595" s="90">
        <v>1001</v>
      </c>
      <c r="E595" s="84" t="s">
        <v>362</v>
      </c>
      <c r="F595" s="82"/>
      <c r="G595" s="82"/>
      <c r="H595" s="97">
        <f t="shared" si="101"/>
        <v>1540</v>
      </c>
      <c r="I595" s="97">
        <f t="shared" si="101"/>
        <v>1083.20122</v>
      </c>
      <c r="J595" s="97">
        <f t="shared" si="101"/>
        <v>1808</v>
      </c>
      <c r="K595" s="97">
        <f t="shared" si="101"/>
        <v>1807.73694</v>
      </c>
      <c r="L595" s="96">
        <f t="shared" si="91"/>
        <v>99.98545022123893</v>
      </c>
    </row>
    <row r="596" spans="1:12" ht="15">
      <c r="A596" s="8" t="s">
        <v>53</v>
      </c>
      <c r="B596" s="90" t="s">
        <v>75</v>
      </c>
      <c r="C596" s="90">
        <v>1000</v>
      </c>
      <c r="D596" s="90">
        <v>1001</v>
      </c>
      <c r="E596" s="84" t="s">
        <v>362</v>
      </c>
      <c r="F596" s="84">
        <v>300</v>
      </c>
      <c r="G596" s="82"/>
      <c r="H596" s="97">
        <f t="shared" si="101"/>
        <v>1540</v>
      </c>
      <c r="I596" s="97">
        <f t="shared" si="101"/>
        <v>1083.20122</v>
      </c>
      <c r="J596" s="97">
        <f t="shared" si="101"/>
        <v>1808</v>
      </c>
      <c r="K596" s="97">
        <f t="shared" si="101"/>
        <v>1807.73694</v>
      </c>
      <c r="L596" s="96">
        <f t="shared" si="91"/>
        <v>99.98545022123893</v>
      </c>
    </row>
    <row r="597" spans="1:12" ht="30">
      <c r="A597" s="8" t="s">
        <v>54</v>
      </c>
      <c r="B597" s="90" t="s">
        <v>75</v>
      </c>
      <c r="C597" s="90">
        <v>1000</v>
      </c>
      <c r="D597" s="90">
        <v>1001</v>
      </c>
      <c r="E597" s="84" t="s">
        <v>362</v>
      </c>
      <c r="F597" s="84">
        <v>320</v>
      </c>
      <c r="G597" s="82"/>
      <c r="H597" s="97">
        <f t="shared" si="101"/>
        <v>1540</v>
      </c>
      <c r="I597" s="97">
        <f t="shared" si="101"/>
        <v>1083.20122</v>
      </c>
      <c r="J597" s="97">
        <f t="shared" si="101"/>
        <v>1808</v>
      </c>
      <c r="K597" s="97">
        <f t="shared" si="101"/>
        <v>1807.73694</v>
      </c>
      <c r="L597" s="96">
        <f t="shared" si="91"/>
        <v>99.98545022123893</v>
      </c>
    </row>
    <row r="598" spans="1:12" ht="15">
      <c r="A598" s="10" t="s">
        <v>8</v>
      </c>
      <c r="B598" s="90" t="s">
        <v>75</v>
      </c>
      <c r="C598" s="90">
        <v>1000</v>
      </c>
      <c r="D598" s="90">
        <v>1001</v>
      </c>
      <c r="E598" s="84" t="s">
        <v>362</v>
      </c>
      <c r="F598" s="84">
        <v>320</v>
      </c>
      <c r="G598" s="84">
        <v>1</v>
      </c>
      <c r="H598" s="97">
        <v>1540</v>
      </c>
      <c r="I598" s="97">
        <v>1083.20122</v>
      </c>
      <c r="J598" s="97">
        <v>1808</v>
      </c>
      <c r="K598" s="97">
        <v>1807.73694</v>
      </c>
      <c r="L598" s="96">
        <f t="shared" si="91"/>
        <v>99.98545022123893</v>
      </c>
    </row>
    <row r="599" spans="1:15" ht="30">
      <c r="A599" s="199" t="s">
        <v>542</v>
      </c>
      <c r="B599" s="90" t="s">
        <v>75</v>
      </c>
      <c r="C599" s="90">
        <v>1000</v>
      </c>
      <c r="D599" s="90">
        <v>1001</v>
      </c>
      <c r="E599" s="84" t="s">
        <v>543</v>
      </c>
      <c r="F599" s="82"/>
      <c r="G599" s="82"/>
      <c r="H599" s="97">
        <f aca="true" t="shared" si="102" ref="H599:K600">H600</f>
        <v>0</v>
      </c>
      <c r="I599" s="97">
        <f t="shared" si="102"/>
        <v>0</v>
      </c>
      <c r="J599" s="97">
        <f t="shared" si="102"/>
        <v>216</v>
      </c>
      <c r="K599" s="97">
        <f t="shared" si="102"/>
        <v>216</v>
      </c>
      <c r="L599" s="197">
        <f>K599/J599*100</f>
        <v>100</v>
      </c>
      <c r="O599" s="100"/>
    </row>
    <row r="600" spans="1:15" ht="15">
      <c r="A600" s="8" t="s">
        <v>53</v>
      </c>
      <c r="B600" s="90" t="s">
        <v>75</v>
      </c>
      <c r="C600" s="90">
        <v>1000</v>
      </c>
      <c r="D600" s="90">
        <v>1001</v>
      </c>
      <c r="E600" s="84" t="s">
        <v>543</v>
      </c>
      <c r="F600" s="84">
        <v>300</v>
      </c>
      <c r="G600" s="82"/>
      <c r="H600" s="97">
        <f t="shared" si="102"/>
        <v>0</v>
      </c>
      <c r="I600" s="97">
        <f t="shared" si="102"/>
        <v>0</v>
      </c>
      <c r="J600" s="97">
        <f t="shared" si="102"/>
        <v>216</v>
      </c>
      <c r="K600" s="97">
        <f t="shared" si="102"/>
        <v>216</v>
      </c>
      <c r="L600" s="197">
        <f>K600/J600*100</f>
        <v>100</v>
      </c>
      <c r="O600" s="100"/>
    </row>
    <row r="601" spans="1:15" ht="30">
      <c r="A601" s="8" t="s">
        <v>544</v>
      </c>
      <c r="B601" s="90" t="s">
        <v>75</v>
      </c>
      <c r="C601" s="90">
        <v>1000</v>
      </c>
      <c r="D601" s="90">
        <v>1001</v>
      </c>
      <c r="E601" s="84" t="s">
        <v>543</v>
      </c>
      <c r="F601" s="84">
        <v>330</v>
      </c>
      <c r="G601" s="82"/>
      <c r="H601" s="97">
        <f>H603</f>
        <v>0</v>
      </c>
      <c r="I601" s="97">
        <f>I603</f>
        <v>0</v>
      </c>
      <c r="J601" s="97">
        <f>J602</f>
        <v>216</v>
      </c>
      <c r="K601" s="97">
        <f>K602</f>
        <v>216</v>
      </c>
      <c r="L601" s="197">
        <f>K601/J601*100</f>
        <v>100</v>
      </c>
      <c r="O601" s="100"/>
    </row>
    <row r="602" spans="1:12" ht="15">
      <c r="A602" s="10" t="s">
        <v>8</v>
      </c>
      <c r="B602" s="90" t="s">
        <v>75</v>
      </c>
      <c r="C602" s="90">
        <v>1000</v>
      </c>
      <c r="D602" s="90">
        <v>1001</v>
      </c>
      <c r="E602" s="84" t="s">
        <v>362</v>
      </c>
      <c r="F602" s="84">
        <v>330</v>
      </c>
      <c r="G602" s="84">
        <v>1</v>
      </c>
      <c r="H602" s="97">
        <v>1540</v>
      </c>
      <c r="I602" s="97">
        <v>1083.20122</v>
      </c>
      <c r="J602" s="97">
        <v>216</v>
      </c>
      <c r="K602" s="97">
        <v>216</v>
      </c>
      <c r="L602" s="96">
        <f>K602/J602*100</f>
        <v>100</v>
      </c>
    </row>
    <row r="603" spans="1:13" s="108" customFormat="1" ht="15" hidden="1">
      <c r="A603" s="64"/>
      <c r="B603" s="92"/>
      <c r="C603" s="92"/>
      <c r="D603" s="92"/>
      <c r="E603" s="87"/>
      <c r="F603" s="87">
        <v>321</v>
      </c>
      <c r="G603" s="87"/>
      <c r="H603" s="98"/>
      <c r="I603" s="98"/>
      <c r="J603" s="98">
        <v>1700</v>
      </c>
      <c r="K603" s="98">
        <v>448.25235</v>
      </c>
      <c r="L603" s="148"/>
      <c r="M603" s="107"/>
    </row>
    <row r="604" spans="1:12" ht="15">
      <c r="A604" s="7" t="s">
        <v>117</v>
      </c>
      <c r="B604" s="155" t="s">
        <v>75</v>
      </c>
      <c r="C604" s="155">
        <v>1000</v>
      </c>
      <c r="D604" s="155" t="s">
        <v>119</v>
      </c>
      <c r="E604" s="83"/>
      <c r="F604" s="83"/>
      <c r="G604" s="83"/>
      <c r="H604" s="157" t="e">
        <f>H613+#REF!+#REF!</f>
        <v>#REF!</v>
      </c>
      <c r="I604" s="157" t="e">
        <f>I613+#REF!+#REF!</f>
        <v>#REF!</v>
      </c>
      <c r="J604" s="157">
        <f>J605</f>
        <v>5635.406999999999</v>
      </c>
      <c r="K604" s="203">
        <f>K605</f>
        <v>5634.4768</v>
      </c>
      <c r="L604" s="143">
        <f t="shared" si="91"/>
        <v>99.98349365005936</v>
      </c>
    </row>
    <row r="605" spans="1:12" ht="15">
      <c r="A605" s="8" t="s">
        <v>16</v>
      </c>
      <c r="B605" s="90" t="s">
        <v>75</v>
      </c>
      <c r="C605" s="90" t="s">
        <v>71</v>
      </c>
      <c r="D605" s="90" t="s">
        <v>119</v>
      </c>
      <c r="E605" s="84" t="s">
        <v>297</v>
      </c>
      <c r="F605" s="82"/>
      <c r="G605" s="82"/>
      <c r="H605" s="97" t="e">
        <f>#REF!</f>
        <v>#REF!</v>
      </c>
      <c r="I605" s="97" t="e">
        <f>#REF!</f>
        <v>#REF!</v>
      </c>
      <c r="J605" s="97">
        <f>J606+J613</f>
        <v>5635.406999999999</v>
      </c>
      <c r="K605" s="97">
        <f>K606+K613</f>
        <v>5634.4768</v>
      </c>
      <c r="L605" s="96">
        <f>K605/J605*100</f>
        <v>99.98349365005936</v>
      </c>
    </row>
    <row r="606" spans="1:12" ht="105">
      <c r="A606" s="42" t="s">
        <v>467</v>
      </c>
      <c r="B606" s="90" t="s">
        <v>75</v>
      </c>
      <c r="C606" s="90" t="s">
        <v>71</v>
      </c>
      <c r="D606" s="90" t="s">
        <v>119</v>
      </c>
      <c r="E606" s="82" t="s">
        <v>468</v>
      </c>
      <c r="F606" s="82"/>
      <c r="G606" s="82"/>
      <c r="H606" s="97"/>
      <c r="I606" s="97"/>
      <c r="J606" s="97">
        <f aca="true" t="shared" si="103" ref="J606:K608">J607</f>
        <v>3104.028</v>
      </c>
      <c r="K606" s="97">
        <f t="shared" si="103"/>
        <v>3104.028</v>
      </c>
      <c r="L606" s="96">
        <f t="shared" si="91"/>
        <v>100</v>
      </c>
    </row>
    <row r="607" spans="1:12" ht="15">
      <c r="A607" s="8" t="s">
        <v>53</v>
      </c>
      <c r="B607" s="90" t="s">
        <v>75</v>
      </c>
      <c r="C607" s="90">
        <v>1000</v>
      </c>
      <c r="D607" s="90">
        <v>1003</v>
      </c>
      <c r="E607" s="82" t="s">
        <v>468</v>
      </c>
      <c r="F607" s="84">
        <v>300</v>
      </c>
      <c r="G607" s="82"/>
      <c r="H607" s="97" t="e">
        <f>#REF!</f>
        <v>#REF!</v>
      </c>
      <c r="I607" s="97" t="e">
        <f>#REF!</f>
        <v>#REF!</v>
      </c>
      <c r="J607" s="97">
        <f t="shared" si="103"/>
        <v>3104.028</v>
      </c>
      <c r="K607" s="97">
        <f t="shared" si="103"/>
        <v>3104.028</v>
      </c>
      <c r="L607" s="96">
        <f t="shared" si="91"/>
        <v>100</v>
      </c>
    </row>
    <row r="608" spans="1:12" ht="30">
      <c r="A608" s="8" t="s">
        <v>54</v>
      </c>
      <c r="B608" s="90" t="s">
        <v>75</v>
      </c>
      <c r="C608" s="90">
        <v>1000</v>
      </c>
      <c r="D608" s="90">
        <v>1003</v>
      </c>
      <c r="E608" s="82" t="s">
        <v>468</v>
      </c>
      <c r="F608" s="84">
        <v>320</v>
      </c>
      <c r="G608" s="82"/>
      <c r="H608" s="97">
        <f>H609</f>
        <v>350</v>
      </c>
      <c r="I608" s="97">
        <f>I609</f>
        <v>119.906</v>
      </c>
      <c r="J608" s="97">
        <f t="shared" si="103"/>
        <v>3104.028</v>
      </c>
      <c r="K608" s="97">
        <f t="shared" si="103"/>
        <v>3104.028</v>
      </c>
      <c r="L608" s="96">
        <f t="shared" si="91"/>
        <v>100</v>
      </c>
    </row>
    <row r="609" spans="1:12" ht="15">
      <c r="A609" s="10" t="s">
        <v>9</v>
      </c>
      <c r="B609" s="90" t="s">
        <v>75</v>
      </c>
      <c r="C609" s="90">
        <v>1000</v>
      </c>
      <c r="D609" s="90">
        <v>1003</v>
      </c>
      <c r="E609" s="82" t="s">
        <v>468</v>
      </c>
      <c r="F609" s="84">
        <v>320</v>
      </c>
      <c r="G609" s="84">
        <v>2</v>
      </c>
      <c r="H609" s="97">
        <v>350</v>
      </c>
      <c r="I609" s="97">
        <v>119.906</v>
      </c>
      <c r="J609" s="97">
        <v>3104.028</v>
      </c>
      <c r="K609" s="97">
        <v>3104.028</v>
      </c>
      <c r="L609" s="96">
        <f t="shared" si="91"/>
        <v>100</v>
      </c>
    </row>
    <row r="610" spans="1:16" ht="105" hidden="1">
      <c r="A610" s="42" t="s">
        <v>245</v>
      </c>
      <c r="B610" s="90" t="s">
        <v>75</v>
      </c>
      <c r="C610" s="90" t="s">
        <v>71</v>
      </c>
      <c r="D610" s="90" t="s">
        <v>119</v>
      </c>
      <c r="E610" s="82" t="s">
        <v>286</v>
      </c>
      <c r="F610" s="82"/>
      <c r="G610" s="82"/>
      <c r="H610" s="97"/>
      <c r="I610" s="97"/>
      <c r="J610" s="97">
        <f>J611</f>
        <v>0</v>
      </c>
      <c r="K610" s="97">
        <f>K611</f>
        <v>3018.816</v>
      </c>
      <c r="L610" s="143" t="e">
        <f>K610/J610*100</f>
        <v>#DIV/0!</v>
      </c>
      <c r="M610" s="101"/>
      <c r="P610" s="100"/>
    </row>
    <row r="611" spans="1:16" ht="195" hidden="1">
      <c r="A611" s="42" t="s">
        <v>247</v>
      </c>
      <c r="B611" s="90" t="s">
        <v>75</v>
      </c>
      <c r="C611" s="90" t="s">
        <v>71</v>
      </c>
      <c r="D611" s="90" t="s">
        <v>119</v>
      </c>
      <c r="E611" s="82" t="s">
        <v>286</v>
      </c>
      <c r="F611" s="82"/>
      <c r="G611" s="82"/>
      <c r="H611" s="97"/>
      <c r="I611" s="97"/>
      <c r="J611" s="97">
        <f>J612</f>
        <v>0</v>
      </c>
      <c r="K611" s="97">
        <f>K612</f>
        <v>3018.816</v>
      </c>
      <c r="L611" s="143" t="e">
        <f>K611/J611*100</f>
        <v>#DIV/0!</v>
      </c>
      <c r="M611" s="101"/>
      <c r="P611" s="100"/>
    </row>
    <row r="612" spans="1:256" ht="15" hidden="1">
      <c r="A612" s="10" t="s">
        <v>9</v>
      </c>
      <c r="B612" s="90" t="s">
        <v>75</v>
      </c>
      <c r="C612" s="90" t="s">
        <v>71</v>
      </c>
      <c r="D612" s="90" t="s">
        <v>119</v>
      </c>
      <c r="E612" s="82" t="s">
        <v>286</v>
      </c>
      <c r="F612" s="95"/>
      <c r="G612" s="95">
        <v>2</v>
      </c>
      <c r="H612" s="99"/>
      <c r="I612" s="99"/>
      <c r="J612" s="99"/>
      <c r="K612" s="99">
        <v>3018.816</v>
      </c>
      <c r="L612" s="143" t="e">
        <f>K612/J612*100</f>
        <v>#DIV/0!</v>
      </c>
      <c r="M612" s="101"/>
      <c r="N612" s="111"/>
      <c r="O612" s="112"/>
      <c r="P612" s="100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  <c r="AB612" s="112"/>
      <c r="AC612" s="112"/>
      <c r="AD612" s="112"/>
      <c r="AE612" s="112"/>
      <c r="AF612" s="112"/>
      <c r="AG612" s="112"/>
      <c r="AH612" s="112"/>
      <c r="AI612" s="112"/>
      <c r="AJ612" s="112"/>
      <c r="AK612" s="112"/>
      <c r="AL612" s="112"/>
      <c r="AM612" s="112"/>
      <c r="AN612" s="112"/>
      <c r="AO612" s="112"/>
      <c r="AP612" s="112"/>
      <c r="AQ612" s="112"/>
      <c r="AR612" s="112"/>
      <c r="AS612" s="112"/>
      <c r="AT612" s="112"/>
      <c r="AU612" s="112"/>
      <c r="AV612" s="112"/>
      <c r="AW612" s="112"/>
      <c r="AX612" s="112"/>
      <c r="AY612" s="112"/>
      <c r="AZ612" s="112"/>
      <c r="BA612" s="112"/>
      <c r="BB612" s="112"/>
      <c r="BC612" s="112"/>
      <c r="BD612" s="112"/>
      <c r="BE612" s="112"/>
      <c r="BF612" s="112"/>
      <c r="BG612" s="112"/>
      <c r="BH612" s="112"/>
      <c r="BI612" s="112"/>
      <c r="BJ612" s="112"/>
      <c r="BK612" s="112"/>
      <c r="BL612" s="112"/>
      <c r="BM612" s="112"/>
      <c r="BN612" s="112"/>
      <c r="BO612" s="112"/>
      <c r="BP612" s="112"/>
      <c r="BQ612" s="112"/>
      <c r="BR612" s="112"/>
      <c r="BS612" s="112"/>
      <c r="BT612" s="112"/>
      <c r="BU612" s="112"/>
      <c r="BV612" s="112"/>
      <c r="BW612" s="112"/>
      <c r="BX612" s="112"/>
      <c r="BY612" s="112"/>
      <c r="BZ612" s="112"/>
      <c r="CA612" s="112"/>
      <c r="CB612" s="112"/>
      <c r="CC612" s="112"/>
      <c r="CD612" s="112"/>
      <c r="CE612" s="112"/>
      <c r="CF612" s="112"/>
      <c r="CG612" s="112"/>
      <c r="CH612" s="112"/>
      <c r="CI612" s="112"/>
      <c r="CJ612" s="112"/>
      <c r="CK612" s="112"/>
      <c r="CL612" s="112"/>
      <c r="CM612" s="112"/>
      <c r="CN612" s="112"/>
      <c r="CO612" s="112"/>
      <c r="CP612" s="112"/>
      <c r="CQ612" s="112"/>
      <c r="CR612" s="112"/>
      <c r="CS612" s="112"/>
      <c r="CT612" s="112"/>
      <c r="CU612" s="112"/>
      <c r="CV612" s="112"/>
      <c r="CW612" s="112"/>
      <c r="CX612" s="112"/>
      <c r="CY612" s="112"/>
      <c r="CZ612" s="112"/>
      <c r="DA612" s="112"/>
      <c r="DB612" s="112"/>
      <c r="DC612" s="112"/>
      <c r="DD612" s="112"/>
      <c r="DE612" s="112"/>
      <c r="DF612" s="112"/>
      <c r="DG612" s="112"/>
      <c r="DH612" s="112"/>
      <c r="DI612" s="112"/>
      <c r="DJ612" s="112"/>
      <c r="DK612" s="112"/>
      <c r="DL612" s="112"/>
      <c r="DM612" s="112"/>
      <c r="DN612" s="112"/>
      <c r="DO612" s="112"/>
      <c r="DP612" s="112"/>
      <c r="DQ612" s="112"/>
      <c r="DR612" s="112"/>
      <c r="DS612" s="112"/>
      <c r="DT612" s="112"/>
      <c r="DU612" s="112"/>
      <c r="DV612" s="112"/>
      <c r="DW612" s="112"/>
      <c r="DX612" s="112"/>
      <c r="DY612" s="112"/>
      <c r="DZ612" s="112"/>
      <c r="EA612" s="112"/>
      <c r="EB612" s="112"/>
      <c r="EC612" s="112"/>
      <c r="ED612" s="112"/>
      <c r="EE612" s="112"/>
      <c r="EF612" s="112"/>
      <c r="EG612" s="112"/>
      <c r="EH612" s="112"/>
      <c r="EI612" s="112"/>
      <c r="EJ612" s="112"/>
      <c r="EK612" s="112"/>
      <c r="EL612" s="112"/>
      <c r="EM612" s="112"/>
      <c r="EN612" s="112"/>
      <c r="EO612" s="112"/>
      <c r="EP612" s="112"/>
      <c r="EQ612" s="112"/>
      <c r="ER612" s="112"/>
      <c r="ES612" s="112"/>
      <c r="ET612" s="112"/>
      <c r="EU612" s="112"/>
      <c r="EV612" s="112"/>
      <c r="EW612" s="112"/>
      <c r="EX612" s="112"/>
      <c r="EY612" s="112"/>
      <c r="EZ612" s="112"/>
      <c r="FA612" s="112"/>
      <c r="FB612" s="112"/>
      <c r="FC612" s="112"/>
      <c r="FD612" s="112"/>
      <c r="FE612" s="112"/>
      <c r="FF612" s="112"/>
      <c r="FG612" s="112"/>
      <c r="FH612" s="112"/>
      <c r="FI612" s="112"/>
      <c r="FJ612" s="112"/>
      <c r="FK612" s="112"/>
      <c r="FL612" s="112"/>
      <c r="FM612" s="112"/>
      <c r="FN612" s="112"/>
      <c r="FO612" s="112"/>
      <c r="FP612" s="112"/>
      <c r="FQ612" s="112"/>
      <c r="FR612" s="112"/>
      <c r="FS612" s="112"/>
      <c r="FT612" s="112"/>
      <c r="FU612" s="112"/>
      <c r="FV612" s="112"/>
      <c r="FW612" s="112"/>
      <c r="FX612" s="112"/>
      <c r="FY612" s="112"/>
      <c r="FZ612" s="112"/>
      <c r="GA612" s="112"/>
      <c r="GB612" s="112"/>
      <c r="GC612" s="112"/>
      <c r="GD612" s="112"/>
      <c r="GE612" s="112"/>
      <c r="GF612" s="112"/>
      <c r="GG612" s="112"/>
      <c r="GH612" s="112"/>
      <c r="GI612" s="112"/>
      <c r="GJ612" s="112"/>
      <c r="GK612" s="112"/>
      <c r="GL612" s="112"/>
      <c r="GM612" s="112"/>
      <c r="GN612" s="112"/>
      <c r="GO612" s="112"/>
      <c r="GP612" s="112"/>
      <c r="GQ612" s="112"/>
      <c r="GR612" s="112"/>
      <c r="GS612" s="112"/>
      <c r="GT612" s="112"/>
      <c r="GU612" s="112"/>
      <c r="GV612" s="112"/>
      <c r="GW612" s="112"/>
      <c r="GX612" s="112"/>
      <c r="GY612" s="112"/>
      <c r="GZ612" s="112"/>
      <c r="HA612" s="112"/>
      <c r="HB612" s="112"/>
      <c r="HC612" s="112"/>
      <c r="HD612" s="112"/>
      <c r="HE612" s="112"/>
      <c r="HF612" s="112"/>
      <c r="HG612" s="112"/>
      <c r="HH612" s="112"/>
      <c r="HI612" s="112"/>
      <c r="HJ612" s="112"/>
      <c r="HK612" s="112"/>
      <c r="HL612" s="112"/>
      <c r="HM612" s="112"/>
      <c r="HN612" s="112"/>
      <c r="HO612" s="112"/>
      <c r="HP612" s="112"/>
      <c r="HQ612" s="112"/>
      <c r="HR612" s="112"/>
      <c r="HS612" s="112"/>
      <c r="HT612" s="112"/>
      <c r="HU612" s="112"/>
      <c r="HV612" s="112"/>
      <c r="HW612" s="112"/>
      <c r="HX612" s="112"/>
      <c r="HY612" s="112"/>
      <c r="HZ612" s="112"/>
      <c r="IA612" s="112"/>
      <c r="IB612" s="112"/>
      <c r="IC612" s="112"/>
      <c r="ID612" s="112"/>
      <c r="IE612" s="112"/>
      <c r="IF612" s="112"/>
      <c r="IG612" s="112"/>
      <c r="IH612" s="112"/>
      <c r="II612" s="112"/>
      <c r="IJ612" s="112"/>
      <c r="IK612" s="112"/>
      <c r="IL612" s="112"/>
      <c r="IM612" s="112"/>
      <c r="IN612" s="112"/>
      <c r="IO612" s="112"/>
      <c r="IP612" s="112"/>
      <c r="IQ612" s="112"/>
      <c r="IR612" s="112"/>
      <c r="IS612" s="112"/>
      <c r="IT612" s="112"/>
      <c r="IU612" s="112"/>
      <c r="IV612" s="112"/>
    </row>
    <row r="613" spans="1:12" ht="30">
      <c r="A613" s="72" t="s">
        <v>304</v>
      </c>
      <c r="B613" s="90" t="s">
        <v>75</v>
      </c>
      <c r="C613" s="90">
        <v>1000</v>
      </c>
      <c r="D613" s="90">
        <v>1003</v>
      </c>
      <c r="E613" s="84" t="s">
        <v>365</v>
      </c>
      <c r="F613" s="82"/>
      <c r="G613" s="82"/>
      <c r="H613" s="97">
        <f aca="true" t="shared" si="104" ref="H613:K627">H614</f>
        <v>350</v>
      </c>
      <c r="I613" s="97">
        <f t="shared" si="104"/>
        <v>119.906</v>
      </c>
      <c r="J613" s="97">
        <f t="shared" si="104"/>
        <v>2531.379</v>
      </c>
      <c r="K613" s="97">
        <f t="shared" si="104"/>
        <v>2530.4488</v>
      </c>
      <c r="L613" s="96">
        <f t="shared" si="91"/>
        <v>99.96325323074893</v>
      </c>
    </row>
    <row r="614" spans="1:12" ht="15">
      <c r="A614" s="72" t="s">
        <v>320</v>
      </c>
      <c r="B614" s="90" t="s">
        <v>75</v>
      </c>
      <c r="C614" s="90">
        <v>1000</v>
      </c>
      <c r="D614" s="90">
        <v>1003</v>
      </c>
      <c r="E614" s="84" t="s">
        <v>366</v>
      </c>
      <c r="F614" s="82"/>
      <c r="G614" s="82"/>
      <c r="H614" s="97">
        <f>H625</f>
        <v>350</v>
      </c>
      <c r="I614" s="97">
        <f>I625</f>
        <v>119.906</v>
      </c>
      <c r="J614" s="97">
        <f>J615+J620+J625</f>
        <v>2531.379</v>
      </c>
      <c r="K614" s="97">
        <f>K615+K620+K625</f>
        <v>2530.4488</v>
      </c>
      <c r="L614" s="96">
        <f t="shared" si="91"/>
        <v>99.96325323074893</v>
      </c>
    </row>
    <row r="615" spans="1:12" ht="60">
      <c r="A615" s="138" t="s">
        <v>469</v>
      </c>
      <c r="B615" s="90" t="s">
        <v>75</v>
      </c>
      <c r="C615" s="90">
        <v>1000</v>
      </c>
      <c r="D615" s="90">
        <v>1003</v>
      </c>
      <c r="E615" s="80" t="s">
        <v>482</v>
      </c>
      <c r="F615" s="82"/>
      <c r="G615" s="82"/>
      <c r="H615" s="97">
        <f t="shared" si="104"/>
        <v>350</v>
      </c>
      <c r="I615" s="97">
        <f t="shared" si="104"/>
        <v>119.906</v>
      </c>
      <c r="J615" s="97">
        <f t="shared" si="104"/>
        <v>893.842</v>
      </c>
      <c r="K615" s="97">
        <f t="shared" si="104"/>
        <v>893.842</v>
      </c>
      <c r="L615" s="96">
        <f t="shared" si="91"/>
        <v>100</v>
      </c>
    </row>
    <row r="616" spans="1:12" ht="15">
      <c r="A616" s="8" t="s">
        <v>53</v>
      </c>
      <c r="B616" s="90" t="s">
        <v>75</v>
      </c>
      <c r="C616" s="90">
        <v>1000</v>
      </c>
      <c r="D616" s="90">
        <v>1003</v>
      </c>
      <c r="E616" s="80" t="s">
        <v>482</v>
      </c>
      <c r="F616" s="84">
        <v>300</v>
      </c>
      <c r="G616" s="82"/>
      <c r="H616" s="97">
        <f t="shared" si="104"/>
        <v>350</v>
      </c>
      <c r="I616" s="97">
        <f t="shared" si="104"/>
        <v>119.906</v>
      </c>
      <c r="J616" s="97">
        <f t="shared" si="104"/>
        <v>893.842</v>
      </c>
      <c r="K616" s="97">
        <f t="shared" si="104"/>
        <v>893.842</v>
      </c>
      <c r="L616" s="96">
        <f t="shared" si="91"/>
        <v>100</v>
      </c>
    </row>
    <row r="617" spans="1:12" ht="30">
      <c r="A617" s="8" t="s">
        <v>54</v>
      </c>
      <c r="B617" s="90" t="s">
        <v>75</v>
      </c>
      <c r="C617" s="90">
        <v>1000</v>
      </c>
      <c r="D617" s="90">
        <v>1003</v>
      </c>
      <c r="E617" s="80" t="s">
        <v>482</v>
      </c>
      <c r="F617" s="84">
        <v>320</v>
      </c>
      <c r="G617" s="82"/>
      <c r="H617" s="97">
        <f t="shared" si="104"/>
        <v>350</v>
      </c>
      <c r="I617" s="97">
        <f t="shared" si="104"/>
        <v>119.906</v>
      </c>
      <c r="J617" s="97">
        <f t="shared" si="104"/>
        <v>893.842</v>
      </c>
      <c r="K617" s="97">
        <f t="shared" si="104"/>
        <v>893.842</v>
      </c>
      <c r="L617" s="96">
        <f t="shared" si="91"/>
        <v>100</v>
      </c>
    </row>
    <row r="618" spans="1:12" ht="15">
      <c r="A618" s="10" t="s">
        <v>9</v>
      </c>
      <c r="B618" s="90" t="s">
        <v>75</v>
      </c>
      <c r="C618" s="90">
        <v>1000</v>
      </c>
      <c r="D618" s="90">
        <v>1003</v>
      </c>
      <c r="E618" s="80" t="s">
        <v>482</v>
      </c>
      <c r="F618" s="84">
        <v>320</v>
      </c>
      <c r="G618" s="84">
        <v>2</v>
      </c>
      <c r="H618" s="97">
        <v>350</v>
      </c>
      <c r="I618" s="97">
        <v>119.906</v>
      </c>
      <c r="J618" s="97">
        <v>893.842</v>
      </c>
      <c r="K618" s="97">
        <v>893.842</v>
      </c>
      <c r="L618" s="96">
        <f t="shared" si="91"/>
        <v>100</v>
      </c>
    </row>
    <row r="619" spans="1:12" ht="15" hidden="1">
      <c r="A619" s="10"/>
      <c r="B619" s="90"/>
      <c r="C619" s="90"/>
      <c r="D619" s="90"/>
      <c r="E619" s="80"/>
      <c r="F619" s="84">
        <v>322</v>
      </c>
      <c r="G619" s="84"/>
      <c r="H619" s="97"/>
      <c r="I619" s="97"/>
      <c r="J619" s="97">
        <v>724.884</v>
      </c>
      <c r="K619" s="97"/>
      <c r="L619" s="96"/>
    </row>
    <row r="620" spans="1:12" ht="60">
      <c r="A620" s="138" t="s">
        <v>470</v>
      </c>
      <c r="B620" s="90" t="s">
        <v>75</v>
      </c>
      <c r="C620" s="90">
        <v>1000</v>
      </c>
      <c r="D620" s="90">
        <v>1003</v>
      </c>
      <c r="E620" s="80" t="s">
        <v>483</v>
      </c>
      <c r="F620" s="82"/>
      <c r="G620" s="82"/>
      <c r="H620" s="97">
        <f t="shared" si="104"/>
        <v>350</v>
      </c>
      <c r="I620" s="97">
        <f t="shared" si="104"/>
        <v>119.906</v>
      </c>
      <c r="J620" s="97">
        <f t="shared" si="104"/>
        <v>1181.537</v>
      </c>
      <c r="K620" s="97">
        <f t="shared" si="104"/>
        <v>1181.537</v>
      </c>
      <c r="L620" s="96">
        <f>K620/J620*100</f>
        <v>100</v>
      </c>
    </row>
    <row r="621" spans="1:12" ht="15">
      <c r="A621" s="8" t="s">
        <v>53</v>
      </c>
      <c r="B621" s="90" t="s">
        <v>75</v>
      </c>
      <c r="C621" s="90">
        <v>1000</v>
      </c>
      <c r="D621" s="90">
        <v>1003</v>
      </c>
      <c r="E621" s="80" t="s">
        <v>483</v>
      </c>
      <c r="F621" s="84">
        <v>300</v>
      </c>
      <c r="G621" s="82"/>
      <c r="H621" s="97">
        <f t="shared" si="104"/>
        <v>350</v>
      </c>
      <c r="I621" s="97">
        <f t="shared" si="104"/>
        <v>119.906</v>
      </c>
      <c r="J621" s="97">
        <f t="shared" si="104"/>
        <v>1181.537</v>
      </c>
      <c r="K621" s="97">
        <f t="shared" si="104"/>
        <v>1181.537</v>
      </c>
      <c r="L621" s="96">
        <f>K621/J621*100</f>
        <v>100</v>
      </c>
    </row>
    <row r="622" spans="1:12" ht="30">
      <c r="A622" s="8" t="s">
        <v>54</v>
      </c>
      <c r="B622" s="90" t="s">
        <v>75</v>
      </c>
      <c r="C622" s="90">
        <v>1000</v>
      </c>
      <c r="D622" s="90">
        <v>1003</v>
      </c>
      <c r="E622" s="80" t="s">
        <v>483</v>
      </c>
      <c r="F622" s="84">
        <v>320</v>
      </c>
      <c r="G622" s="82"/>
      <c r="H622" s="97">
        <f t="shared" si="104"/>
        <v>350</v>
      </c>
      <c r="I622" s="97">
        <f t="shared" si="104"/>
        <v>119.906</v>
      </c>
      <c r="J622" s="97">
        <f t="shared" si="104"/>
        <v>1181.537</v>
      </c>
      <c r="K622" s="97">
        <f t="shared" si="104"/>
        <v>1181.537</v>
      </c>
      <c r="L622" s="96">
        <f>K622/J622*100</f>
        <v>100</v>
      </c>
    </row>
    <row r="623" spans="1:12" ht="15">
      <c r="A623" s="10" t="s">
        <v>9</v>
      </c>
      <c r="B623" s="90" t="s">
        <v>75</v>
      </c>
      <c r="C623" s="90">
        <v>1000</v>
      </c>
      <c r="D623" s="90">
        <v>1003</v>
      </c>
      <c r="E623" s="80" t="s">
        <v>483</v>
      </c>
      <c r="F623" s="84">
        <v>320</v>
      </c>
      <c r="G623" s="84">
        <v>2</v>
      </c>
      <c r="H623" s="97">
        <v>350</v>
      </c>
      <c r="I623" s="97">
        <v>119.906</v>
      </c>
      <c r="J623" s="97">
        <v>1181.537</v>
      </c>
      <c r="K623" s="97">
        <v>1181.537</v>
      </c>
      <c r="L623" s="96">
        <f>K623/J623*100</f>
        <v>100</v>
      </c>
    </row>
    <row r="624" spans="1:12" ht="15" hidden="1">
      <c r="A624" s="10"/>
      <c r="B624" s="90"/>
      <c r="C624" s="90"/>
      <c r="D624" s="90"/>
      <c r="E624" s="80"/>
      <c r="F624" s="84">
        <v>322</v>
      </c>
      <c r="G624" s="84"/>
      <c r="H624" s="97"/>
      <c r="I624" s="97"/>
      <c r="J624" s="97">
        <v>974.428</v>
      </c>
      <c r="K624" s="97"/>
      <c r="L624" s="96"/>
    </row>
    <row r="625" spans="1:12" ht="75">
      <c r="A625" s="72" t="s">
        <v>363</v>
      </c>
      <c r="B625" s="90" t="s">
        <v>75</v>
      </c>
      <c r="C625" s="90">
        <v>1000</v>
      </c>
      <c r="D625" s="90">
        <v>1003</v>
      </c>
      <c r="E625" s="80" t="s">
        <v>364</v>
      </c>
      <c r="F625" s="82"/>
      <c r="G625" s="82"/>
      <c r="H625" s="97">
        <f t="shared" si="104"/>
        <v>350</v>
      </c>
      <c r="I625" s="97">
        <f t="shared" si="104"/>
        <v>119.906</v>
      </c>
      <c r="J625" s="97">
        <f t="shared" si="104"/>
        <v>456</v>
      </c>
      <c r="K625" s="97">
        <f t="shared" si="104"/>
        <v>455.0698</v>
      </c>
      <c r="L625" s="96">
        <f t="shared" si="91"/>
        <v>99.79600877192982</v>
      </c>
    </row>
    <row r="626" spans="1:12" ht="15">
      <c r="A626" s="8" t="s">
        <v>53</v>
      </c>
      <c r="B626" s="90" t="s">
        <v>75</v>
      </c>
      <c r="C626" s="90">
        <v>1000</v>
      </c>
      <c r="D626" s="90">
        <v>1003</v>
      </c>
      <c r="E626" s="80" t="s">
        <v>364</v>
      </c>
      <c r="F626" s="84">
        <v>300</v>
      </c>
      <c r="G626" s="82"/>
      <c r="H626" s="97">
        <f t="shared" si="104"/>
        <v>350</v>
      </c>
      <c r="I626" s="97">
        <f t="shared" si="104"/>
        <v>119.906</v>
      </c>
      <c r="J626" s="97">
        <f t="shared" si="104"/>
        <v>456</v>
      </c>
      <c r="K626" s="97">
        <f t="shared" si="104"/>
        <v>455.0698</v>
      </c>
      <c r="L626" s="96">
        <f t="shared" si="91"/>
        <v>99.79600877192982</v>
      </c>
    </row>
    <row r="627" spans="1:12" ht="30">
      <c r="A627" s="8" t="s">
        <v>54</v>
      </c>
      <c r="B627" s="90" t="s">
        <v>75</v>
      </c>
      <c r="C627" s="90">
        <v>1000</v>
      </c>
      <c r="D627" s="90">
        <v>1003</v>
      </c>
      <c r="E627" s="80" t="s">
        <v>364</v>
      </c>
      <c r="F627" s="84">
        <v>320</v>
      </c>
      <c r="G627" s="82"/>
      <c r="H627" s="97">
        <f t="shared" si="104"/>
        <v>350</v>
      </c>
      <c r="I627" s="97">
        <f t="shared" si="104"/>
        <v>119.906</v>
      </c>
      <c r="J627" s="97">
        <f t="shared" si="104"/>
        <v>456</v>
      </c>
      <c r="K627" s="97">
        <f t="shared" si="104"/>
        <v>455.0698</v>
      </c>
      <c r="L627" s="96">
        <f t="shared" si="91"/>
        <v>99.79600877192982</v>
      </c>
    </row>
    <row r="628" spans="1:12" ht="15">
      <c r="A628" s="10" t="s">
        <v>8</v>
      </c>
      <c r="B628" s="90" t="s">
        <v>75</v>
      </c>
      <c r="C628" s="90">
        <v>1000</v>
      </c>
      <c r="D628" s="90">
        <v>1003</v>
      </c>
      <c r="E628" s="80" t="s">
        <v>364</v>
      </c>
      <c r="F628" s="84">
        <v>320</v>
      </c>
      <c r="G628" s="84">
        <v>1</v>
      </c>
      <c r="H628" s="97">
        <v>350</v>
      </c>
      <c r="I628" s="97">
        <v>119.906</v>
      </c>
      <c r="J628" s="97">
        <v>456</v>
      </c>
      <c r="K628" s="97">
        <v>455.0698</v>
      </c>
      <c r="L628" s="96">
        <f t="shared" si="91"/>
        <v>99.79600877192982</v>
      </c>
    </row>
    <row r="629" spans="1:12" ht="15" hidden="1">
      <c r="A629" s="10"/>
      <c r="B629" s="90"/>
      <c r="C629" s="90"/>
      <c r="D629" s="90"/>
      <c r="E629" s="80"/>
      <c r="F629" s="84">
        <v>322</v>
      </c>
      <c r="G629" s="84"/>
      <c r="H629" s="97"/>
      <c r="I629" s="97"/>
      <c r="J629" s="97">
        <v>500</v>
      </c>
      <c r="K629" s="97"/>
      <c r="L629" s="96"/>
    </row>
    <row r="630" spans="1:12" ht="15">
      <c r="A630" s="7" t="s">
        <v>69</v>
      </c>
      <c r="B630" s="155" t="s">
        <v>75</v>
      </c>
      <c r="C630" s="155">
        <v>1000</v>
      </c>
      <c r="D630" s="155">
        <v>1004</v>
      </c>
      <c r="E630" s="83"/>
      <c r="F630" s="83"/>
      <c r="G630" s="83"/>
      <c r="H630" s="157" t="e">
        <f aca="true" t="shared" si="105" ref="H630:K639">H631</f>
        <v>#REF!</v>
      </c>
      <c r="I630" s="157" t="e">
        <f t="shared" si="105"/>
        <v>#REF!</v>
      </c>
      <c r="J630" s="157">
        <f t="shared" si="105"/>
        <v>10082</v>
      </c>
      <c r="K630" s="203">
        <f t="shared" si="105"/>
        <v>10078.453</v>
      </c>
      <c r="L630" s="143">
        <f t="shared" si="91"/>
        <v>99.96481848839515</v>
      </c>
    </row>
    <row r="631" spans="1:12" ht="15">
      <c r="A631" s="8" t="s">
        <v>16</v>
      </c>
      <c r="B631" s="90" t="s">
        <v>75</v>
      </c>
      <c r="C631" s="90">
        <v>1000</v>
      </c>
      <c r="D631" s="90" t="s">
        <v>72</v>
      </c>
      <c r="E631" s="84" t="s">
        <v>297</v>
      </c>
      <c r="F631" s="82"/>
      <c r="G631" s="82"/>
      <c r="H631" s="97" t="e">
        <f>#REF!</f>
        <v>#REF!</v>
      </c>
      <c r="I631" s="97" t="e">
        <f>#REF!</f>
        <v>#REF!</v>
      </c>
      <c r="J631" s="97">
        <f>J632+J637</f>
        <v>10082</v>
      </c>
      <c r="K631" s="97">
        <f>K632+K637</f>
        <v>10078.453</v>
      </c>
      <c r="L631" s="96">
        <f>K631/J631*100</f>
        <v>99.96481848839515</v>
      </c>
    </row>
    <row r="632" spans="1:12" ht="60">
      <c r="A632" s="42" t="s">
        <v>471</v>
      </c>
      <c r="B632" s="90" t="s">
        <v>75</v>
      </c>
      <c r="C632" s="90">
        <v>1000</v>
      </c>
      <c r="D632" s="90">
        <v>1004</v>
      </c>
      <c r="E632" s="84" t="s">
        <v>472</v>
      </c>
      <c r="F632" s="82"/>
      <c r="G632" s="82"/>
      <c r="H632" s="97">
        <f t="shared" si="105"/>
        <v>8727.4</v>
      </c>
      <c r="I632" s="97">
        <f t="shared" si="105"/>
        <v>7760</v>
      </c>
      <c r="J632" s="97">
        <f t="shared" si="105"/>
        <v>8330</v>
      </c>
      <c r="K632" s="97">
        <f t="shared" si="105"/>
        <v>8330</v>
      </c>
      <c r="L632" s="96">
        <f t="shared" si="91"/>
        <v>100</v>
      </c>
    </row>
    <row r="633" spans="1:12" ht="15">
      <c r="A633" s="8" t="s">
        <v>53</v>
      </c>
      <c r="B633" s="90" t="s">
        <v>75</v>
      </c>
      <c r="C633" s="90">
        <v>1000</v>
      </c>
      <c r="D633" s="90">
        <v>1004</v>
      </c>
      <c r="E633" s="84" t="s">
        <v>472</v>
      </c>
      <c r="F633" s="84">
        <v>300</v>
      </c>
      <c r="G633" s="82"/>
      <c r="H633" s="97">
        <f t="shared" si="105"/>
        <v>8727.4</v>
      </c>
      <c r="I633" s="97">
        <f t="shared" si="105"/>
        <v>7760</v>
      </c>
      <c r="J633" s="97">
        <f t="shared" si="105"/>
        <v>8330</v>
      </c>
      <c r="K633" s="97">
        <f t="shared" si="105"/>
        <v>8330</v>
      </c>
      <c r="L633" s="96">
        <f t="shared" si="91"/>
        <v>100</v>
      </c>
    </row>
    <row r="634" spans="1:12" ht="30">
      <c r="A634" s="8" t="s">
        <v>54</v>
      </c>
      <c r="B634" s="90" t="s">
        <v>75</v>
      </c>
      <c r="C634" s="90">
        <v>1000</v>
      </c>
      <c r="D634" s="90">
        <v>1004</v>
      </c>
      <c r="E634" s="84" t="s">
        <v>472</v>
      </c>
      <c r="F634" s="84">
        <v>320</v>
      </c>
      <c r="G634" s="82"/>
      <c r="H634" s="97">
        <f t="shared" si="105"/>
        <v>8727.4</v>
      </c>
      <c r="I634" s="97">
        <f t="shared" si="105"/>
        <v>7760</v>
      </c>
      <c r="J634" s="97">
        <f t="shared" si="105"/>
        <v>8330</v>
      </c>
      <c r="K634" s="97">
        <f t="shared" si="105"/>
        <v>8330</v>
      </c>
      <c r="L634" s="96">
        <f t="shared" si="91"/>
        <v>100</v>
      </c>
    </row>
    <row r="635" spans="1:12" ht="15">
      <c r="A635" s="10" t="s">
        <v>9</v>
      </c>
      <c r="B635" s="90" t="s">
        <v>75</v>
      </c>
      <c r="C635" s="90">
        <v>1000</v>
      </c>
      <c r="D635" s="90">
        <v>1004</v>
      </c>
      <c r="E635" s="84" t="s">
        <v>472</v>
      </c>
      <c r="F635" s="84">
        <v>320</v>
      </c>
      <c r="G635" s="84">
        <v>2</v>
      </c>
      <c r="H635" s="97">
        <v>8727.4</v>
      </c>
      <c r="I635" s="97">
        <v>7760</v>
      </c>
      <c r="J635" s="97">
        <v>8330</v>
      </c>
      <c r="K635" s="97">
        <v>8330</v>
      </c>
      <c r="L635" s="96">
        <f t="shared" si="91"/>
        <v>100</v>
      </c>
    </row>
    <row r="636" spans="1:12" ht="15" hidden="1">
      <c r="A636" s="10"/>
      <c r="B636" s="90"/>
      <c r="C636" s="90"/>
      <c r="D636" s="90"/>
      <c r="E636" s="84"/>
      <c r="F636" s="84">
        <v>323</v>
      </c>
      <c r="G636" s="84"/>
      <c r="H636" s="97"/>
      <c r="I636" s="97"/>
      <c r="J636" s="97">
        <v>1942.9</v>
      </c>
      <c r="K636" s="97"/>
      <c r="L636" s="96"/>
    </row>
    <row r="637" spans="1:12" ht="60">
      <c r="A637" s="61" t="s">
        <v>373</v>
      </c>
      <c r="B637" s="90" t="s">
        <v>75</v>
      </c>
      <c r="C637" s="90">
        <v>1000</v>
      </c>
      <c r="D637" s="90">
        <v>1004</v>
      </c>
      <c r="E637" s="80" t="s">
        <v>374</v>
      </c>
      <c r="F637" s="82"/>
      <c r="G637" s="82"/>
      <c r="H637" s="97">
        <f t="shared" si="105"/>
        <v>8727.4</v>
      </c>
      <c r="I637" s="97">
        <f t="shared" si="105"/>
        <v>7760</v>
      </c>
      <c r="J637" s="97">
        <f t="shared" si="105"/>
        <v>1752</v>
      </c>
      <c r="K637" s="97">
        <f t="shared" si="105"/>
        <v>1748.453</v>
      </c>
      <c r="L637" s="96">
        <f t="shared" si="91"/>
        <v>99.79754566210045</v>
      </c>
    </row>
    <row r="638" spans="1:12" ht="15">
      <c r="A638" s="8" t="s">
        <v>53</v>
      </c>
      <c r="B638" s="90" t="s">
        <v>75</v>
      </c>
      <c r="C638" s="90">
        <v>1000</v>
      </c>
      <c r="D638" s="90">
        <v>1004</v>
      </c>
      <c r="E638" s="80" t="s">
        <v>374</v>
      </c>
      <c r="F638" s="84">
        <v>300</v>
      </c>
      <c r="G638" s="82"/>
      <c r="H638" s="97">
        <f t="shared" si="105"/>
        <v>8727.4</v>
      </c>
      <c r="I638" s="97">
        <f t="shared" si="105"/>
        <v>7760</v>
      </c>
      <c r="J638" s="97">
        <f t="shared" si="105"/>
        <v>1752</v>
      </c>
      <c r="K638" s="97">
        <f t="shared" si="105"/>
        <v>1748.453</v>
      </c>
      <c r="L638" s="96">
        <f t="shared" si="91"/>
        <v>99.79754566210045</v>
      </c>
    </row>
    <row r="639" spans="1:12" ht="30">
      <c r="A639" s="8" t="s">
        <v>54</v>
      </c>
      <c r="B639" s="90" t="s">
        <v>75</v>
      </c>
      <c r="C639" s="90">
        <v>1000</v>
      </c>
      <c r="D639" s="90">
        <v>1004</v>
      </c>
      <c r="E639" s="80" t="s">
        <v>374</v>
      </c>
      <c r="F639" s="84">
        <v>320</v>
      </c>
      <c r="G639" s="82"/>
      <c r="H639" s="97">
        <f t="shared" si="105"/>
        <v>8727.4</v>
      </c>
      <c r="I639" s="97">
        <f t="shared" si="105"/>
        <v>7760</v>
      </c>
      <c r="J639" s="97">
        <f t="shared" si="105"/>
        <v>1752</v>
      </c>
      <c r="K639" s="97">
        <f t="shared" si="105"/>
        <v>1748.453</v>
      </c>
      <c r="L639" s="96">
        <f t="shared" si="91"/>
        <v>99.79754566210045</v>
      </c>
    </row>
    <row r="640" spans="1:12" ht="15">
      <c r="A640" s="10" t="s">
        <v>9</v>
      </c>
      <c r="B640" s="90" t="s">
        <v>75</v>
      </c>
      <c r="C640" s="90">
        <v>1000</v>
      </c>
      <c r="D640" s="90">
        <v>1004</v>
      </c>
      <c r="E640" s="80" t="s">
        <v>374</v>
      </c>
      <c r="F640" s="84">
        <v>320</v>
      </c>
      <c r="G640" s="84">
        <v>2</v>
      </c>
      <c r="H640" s="97">
        <v>8727.4</v>
      </c>
      <c r="I640" s="97">
        <v>7760</v>
      </c>
      <c r="J640" s="97">
        <v>1752</v>
      </c>
      <c r="K640" s="97">
        <v>1748.453</v>
      </c>
      <c r="L640" s="96">
        <f t="shared" si="91"/>
        <v>99.79754566210045</v>
      </c>
    </row>
    <row r="641" spans="1:12" ht="15" hidden="1">
      <c r="A641" s="10"/>
      <c r="B641" s="90"/>
      <c r="C641" s="90"/>
      <c r="D641" s="90"/>
      <c r="E641" s="80"/>
      <c r="F641" s="84">
        <v>323</v>
      </c>
      <c r="G641" s="84"/>
      <c r="H641" s="97"/>
      <c r="I641" s="97"/>
      <c r="J641" s="97">
        <v>10830.1</v>
      </c>
      <c r="K641" s="97"/>
      <c r="L641" s="96"/>
    </row>
    <row r="642" spans="1:13" s="129" customFormat="1" ht="15">
      <c r="A642" s="124" t="s">
        <v>120</v>
      </c>
      <c r="B642" s="125" t="s">
        <v>121</v>
      </c>
      <c r="C642" s="126"/>
      <c r="D642" s="126"/>
      <c r="E642" s="127"/>
      <c r="F642" s="127"/>
      <c r="G642" s="127"/>
      <c r="H642" s="130">
        <f>H645</f>
        <v>2127</v>
      </c>
      <c r="I642" s="130">
        <f>I645</f>
        <v>1807.69969</v>
      </c>
      <c r="J642" s="130">
        <f>J645</f>
        <v>2881</v>
      </c>
      <c r="K642" s="130">
        <f>K645</f>
        <v>2876.97988</v>
      </c>
      <c r="L642" s="144">
        <f t="shared" si="91"/>
        <v>99.86046095105866</v>
      </c>
      <c r="M642" s="128"/>
    </row>
    <row r="643" spans="1:12" ht="15">
      <c r="A643" s="7" t="s">
        <v>8</v>
      </c>
      <c r="B643" s="155">
        <v>1</v>
      </c>
      <c r="C643" s="89"/>
      <c r="D643" s="89"/>
      <c r="E643" s="82"/>
      <c r="F643" s="82"/>
      <c r="G643" s="82"/>
      <c r="H643" s="157">
        <f>H651+H654+H666+H671+H659+H675</f>
        <v>2127</v>
      </c>
      <c r="I643" s="157">
        <f>I651+I654+I666+I671+I659+I675</f>
        <v>1807.69969</v>
      </c>
      <c r="J643" s="157">
        <f>J651+J654+J666+J671+J659+J675</f>
        <v>2881</v>
      </c>
      <c r="K643" s="142">
        <f>K651+K654+K666+K671+K659+K675</f>
        <v>2876.9798799999994</v>
      </c>
      <c r="L643" s="143">
        <f aca="true" t="shared" si="106" ref="L643:L718">K643/J643*100</f>
        <v>99.86046095105864</v>
      </c>
    </row>
    <row r="644" spans="1:12" ht="15">
      <c r="A644" s="7" t="s">
        <v>9</v>
      </c>
      <c r="B644" s="155">
        <v>2</v>
      </c>
      <c r="C644" s="89"/>
      <c r="D644" s="89"/>
      <c r="E644" s="82"/>
      <c r="F644" s="82"/>
      <c r="G644" s="82"/>
      <c r="H644" s="157">
        <v>0</v>
      </c>
      <c r="I644" s="157">
        <v>0</v>
      </c>
      <c r="J644" s="157">
        <v>0</v>
      </c>
      <c r="K644" s="142">
        <v>0</v>
      </c>
      <c r="L644" s="143"/>
    </row>
    <row r="645" spans="1:14" ht="15">
      <c r="A645" s="7" t="s">
        <v>12</v>
      </c>
      <c r="B645" s="155" t="s">
        <v>121</v>
      </c>
      <c r="C645" s="155" t="s">
        <v>13</v>
      </c>
      <c r="D645" s="89"/>
      <c r="E645" s="82"/>
      <c r="F645" s="82"/>
      <c r="G645" s="82"/>
      <c r="H645" s="157">
        <f>H646+H661</f>
        <v>2127</v>
      </c>
      <c r="I645" s="157">
        <f>I646+I661</f>
        <v>1807.69969</v>
      </c>
      <c r="J645" s="157">
        <f>J646+J661</f>
        <v>2881</v>
      </c>
      <c r="K645" s="142">
        <f>K646+K661</f>
        <v>2876.97988</v>
      </c>
      <c r="L645" s="143">
        <f t="shared" si="106"/>
        <v>99.86046095105866</v>
      </c>
      <c r="N645" s="100"/>
    </row>
    <row r="646" spans="1:12" ht="42.75">
      <c r="A646" s="7" t="s">
        <v>122</v>
      </c>
      <c r="B646" s="155" t="s">
        <v>121</v>
      </c>
      <c r="C646" s="155" t="s">
        <v>13</v>
      </c>
      <c r="D646" s="155" t="s">
        <v>123</v>
      </c>
      <c r="E646" s="83"/>
      <c r="F646" s="83"/>
      <c r="G646" s="83"/>
      <c r="H646" s="157">
        <f aca="true" t="shared" si="107" ref="H646:K647">H647</f>
        <v>1365</v>
      </c>
      <c r="I646" s="157">
        <f t="shared" si="107"/>
        <v>1142.32304</v>
      </c>
      <c r="J646" s="157">
        <f t="shared" si="107"/>
        <v>1860</v>
      </c>
      <c r="K646" s="142">
        <f t="shared" si="107"/>
        <v>1857.6403899999998</v>
      </c>
      <c r="L646" s="143">
        <f t="shared" si="106"/>
        <v>99.87313924731181</v>
      </c>
    </row>
    <row r="647" spans="1:12" ht="15">
      <c r="A647" s="8" t="s">
        <v>16</v>
      </c>
      <c r="B647" s="90" t="s">
        <v>121</v>
      </c>
      <c r="C647" s="90" t="s">
        <v>13</v>
      </c>
      <c r="D647" s="90" t="s">
        <v>123</v>
      </c>
      <c r="E647" s="84" t="s">
        <v>297</v>
      </c>
      <c r="F647" s="82"/>
      <c r="G647" s="82"/>
      <c r="H647" s="97">
        <f t="shared" si="107"/>
        <v>1365</v>
      </c>
      <c r="I647" s="97">
        <f t="shared" si="107"/>
        <v>1142.32304</v>
      </c>
      <c r="J647" s="97">
        <f t="shared" si="107"/>
        <v>1860</v>
      </c>
      <c r="K647" s="97">
        <f t="shared" si="107"/>
        <v>1857.6403899999998</v>
      </c>
      <c r="L647" s="96">
        <f t="shared" si="106"/>
        <v>99.87313924731181</v>
      </c>
    </row>
    <row r="648" spans="1:12" ht="45">
      <c r="A648" s="74" t="s">
        <v>375</v>
      </c>
      <c r="B648" s="90" t="s">
        <v>121</v>
      </c>
      <c r="C648" s="90" t="s">
        <v>13</v>
      </c>
      <c r="D648" s="90" t="s">
        <v>123</v>
      </c>
      <c r="E648" s="84" t="s">
        <v>303</v>
      </c>
      <c r="F648" s="82"/>
      <c r="G648" s="82"/>
      <c r="H648" s="97">
        <f>H649+H652+H657</f>
        <v>1365</v>
      </c>
      <c r="I648" s="97">
        <f>I649+I652+I657</f>
        <v>1142.32304</v>
      </c>
      <c r="J648" s="97">
        <f>J649+J652+J657</f>
        <v>1860</v>
      </c>
      <c r="K648" s="97">
        <f>K649+K652+K657</f>
        <v>1857.6403899999998</v>
      </c>
      <c r="L648" s="96">
        <f t="shared" si="106"/>
        <v>99.87313924731181</v>
      </c>
    </row>
    <row r="649" spans="1:12" ht="60">
      <c r="A649" s="8" t="s">
        <v>19</v>
      </c>
      <c r="B649" s="90" t="s">
        <v>121</v>
      </c>
      <c r="C649" s="90" t="s">
        <v>13</v>
      </c>
      <c r="D649" s="90" t="s">
        <v>123</v>
      </c>
      <c r="E649" s="84" t="s">
        <v>303</v>
      </c>
      <c r="F649" s="84">
        <v>100</v>
      </c>
      <c r="G649" s="82"/>
      <c r="H649" s="97">
        <f aca="true" t="shared" si="108" ref="H649:K650">H650</f>
        <v>1356</v>
      </c>
      <c r="I649" s="97">
        <f t="shared" si="108"/>
        <v>1142.32304</v>
      </c>
      <c r="J649" s="97">
        <f t="shared" si="108"/>
        <v>1847</v>
      </c>
      <c r="K649" s="97">
        <f t="shared" si="108"/>
        <v>1846.00795</v>
      </c>
      <c r="L649" s="96">
        <f t="shared" si="106"/>
        <v>99.94628857606929</v>
      </c>
    </row>
    <row r="650" spans="1:12" ht="30">
      <c r="A650" s="8" t="s">
        <v>20</v>
      </c>
      <c r="B650" s="90" t="s">
        <v>121</v>
      </c>
      <c r="C650" s="90" t="s">
        <v>13</v>
      </c>
      <c r="D650" s="90" t="s">
        <v>123</v>
      </c>
      <c r="E650" s="84" t="s">
        <v>303</v>
      </c>
      <c r="F650" s="84">
        <v>120</v>
      </c>
      <c r="G650" s="82"/>
      <c r="H650" s="97">
        <f t="shared" si="108"/>
        <v>1356</v>
      </c>
      <c r="I650" s="97">
        <f t="shared" si="108"/>
        <v>1142.32304</v>
      </c>
      <c r="J650" s="97">
        <f t="shared" si="108"/>
        <v>1847</v>
      </c>
      <c r="K650" s="97">
        <f t="shared" si="108"/>
        <v>1846.00795</v>
      </c>
      <c r="L650" s="96">
        <f t="shared" si="106"/>
        <v>99.94628857606929</v>
      </c>
    </row>
    <row r="651" spans="1:12" ht="15">
      <c r="A651" s="10" t="s">
        <v>8</v>
      </c>
      <c r="B651" s="90" t="s">
        <v>121</v>
      </c>
      <c r="C651" s="90" t="s">
        <v>13</v>
      </c>
      <c r="D651" s="90" t="s">
        <v>123</v>
      </c>
      <c r="E651" s="84" t="s">
        <v>303</v>
      </c>
      <c r="F651" s="84">
        <v>120</v>
      </c>
      <c r="G651" s="84">
        <v>1</v>
      </c>
      <c r="H651" s="97">
        <v>1356</v>
      </c>
      <c r="I651" s="97">
        <v>1142.32304</v>
      </c>
      <c r="J651" s="97">
        <v>1847</v>
      </c>
      <c r="K651" s="97">
        <v>1846.00795</v>
      </c>
      <c r="L651" s="96">
        <f t="shared" si="106"/>
        <v>99.94628857606929</v>
      </c>
    </row>
    <row r="652" spans="1:12" ht="30">
      <c r="A652" s="8" t="s">
        <v>21</v>
      </c>
      <c r="B652" s="90" t="s">
        <v>121</v>
      </c>
      <c r="C652" s="90" t="s">
        <v>13</v>
      </c>
      <c r="D652" s="90" t="s">
        <v>123</v>
      </c>
      <c r="E652" s="84" t="s">
        <v>303</v>
      </c>
      <c r="F652" s="84">
        <v>200</v>
      </c>
      <c r="G652" s="82"/>
      <c r="H652" s="97">
        <f aca="true" t="shared" si="109" ref="H652:K653">H653</f>
        <v>7</v>
      </c>
      <c r="I652" s="97">
        <f t="shared" si="109"/>
        <v>0</v>
      </c>
      <c r="J652" s="97">
        <f t="shared" si="109"/>
        <v>3</v>
      </c>
      <c r="K652" s="97">
        <f t="shared" si="109"/>
        <v>2.1</v>
      </c>
      <c r="L652" s="96">
        <f t="shared" si="106"/>
        <v>70</v>
      </c>
    </row>
    <row r="653" spans="1:12" ht="30">
      <c r="A653" s="8" t="s">
        <v>22</v>
      </c>
      <c r="B653" s="90" t="s">
        <v>121</v>
      </c>
      <c r="C653" s="90" t="s">
        <v>13</v>
      </c>
      <c r="D653" s="90" t="s">
        <v>123</v>
      </c>
      <c r="E653" s="84" t="s">
        <v>303</v>
      </c>
      <c r="F653" s="84">
        <v>240</v>
      </c>
      <c r="G653" s="82"/>
      <c r="H653" s="97">
        <f t="shared" si="109"/>
        <v>7</v>
      </c>
      <c r="I653" s="97">
        <f t="shared" si="109"/>
        <v>0</v>
      </c>
      <c r="J653" s="97">
        <f t="shared" si="109"/>
        <v>3</v>
      </c>
      <c r="K653" s="97">
        <f t="shared" si="109"/>
        <v>2.1</v>
      </c>
      <c r="L653" s="96">
        <f t="shared" si="106"/>
        <v>70</v>
      </c>
    </row>
    <row r="654" spans="1:12" ht="15">
      <c r="A654" s="10" t="s">
        <v>8</v>
      </c>
      <c r="B654" s="90" t="s">
        <v>121</v>
      </c>
      <c r="C654" s="90" t="s">
        <v>13</v>
      </c>
      <c r="D654" s="90" t="s">
        <v>123</v>
      </c>
      <c r="E654" s="84" t="s">
        <v>303</v>
      </c>
      <c r="F654" s="84">
        <v>240</v>
      </c>
      <c r="G654" s="84">
        <v>1</v>
      </c>
      <c r="H654" s="97">
        <v>7</v>
      </c>
      <c r="I654" s="97"/>
      <c r="J654" s="97">
        <v>3</v>
      </c>
      <c r="K654" s="97">
        <v>2.1</v>
      </c>
      <c r="L654" s="96">
        <f t="shared" si="106"/>
        <v>70</v>
      </c>
    </row>
    <row r="655" spans="1:12" ht="15" hidden="1">
      <c r="A655" s="10"/>
      <c r="B655" s="90"/>
      <c r="C655" s="90"/>
      <c r="D655" s="90"/>
      <c r="E655" s="84"/>
      <c r="F655" s="84">
        <v>121</v>
      </c>
      <c r="G655" s="84"/>
      <c r="H655" s="97"/>
      <c r="I655" s="97"/>
      <c r="J655" s="97">
        <v>1350</v>
      </c>
      <c r="K655" s="97">
        <v>287.65113</v>
      </c>
      <c r="L655" s="96"/>
    </row>
    <row r="656" spans="1:12" ht="15" hidden="1">
      <c r="A656" s="10"/>
      <c r="B656" s="90"/>
      <c r="C656" s="90"/>
      <c r="D656" s="90"/>
      <c r="E656" s="84"/>
      <c r="F656" s="84">
        <v>129</v>
      </c>
      <c r="G656" s="84"/>
      <c r="H656" s="97"/>
      <c r="I656" s="97"/>
      <c r="J656" s="97">
        <v>450</v>
      </c>
      <c r="K656" s="97"/>
      <c r="L656" s="96"/>
    </row>
    <row r="657" spans="1:12" ht="15">
      <c r="A657" s="8" t="s">
        <v>23</v>
      </c>
      <c r="B657" s="90" t="s">
        <v>121</v>
      </c>
      <c r="C657" s="90" t="s">
        <v>13</v>
      </c>
      <c r="D657" s="90" t="s">
        <v>123</v>
      </c>
      <c r="E657" s="84" t="s">
        <v>303</v>
      </c>
      <c r="F657" s="84">
        <v>800</v>
      </c>
      <c r="G657" s="82"/>
      <c r="H657" s="97">
        <f aca="true" t="shared" si="110" ref="H657:K658">H658</f>
        <v>2</v>
      </c>
      <c r="I657" s="97">
        <f t="shared" si="110"/>
        <v>0</v>
      </c>
      <c r="J657" s="97">
        <f t="shared" si="110"/>
        <v>10</v>
      </c>
      <c r="K657" s="97">
        <f t="shared" si="110"/>
        <v>9.53244</v>
      </c>
      <c r="L657" s="96">
        <f t="shared" si="106"/>
        <v>95.3244</v>
      </c>
    </row>
    <row r="658" spans="1:12" ht="15">
      <c r="A658" s="8" t="s">
        <v>24</v>
      </c>
      <c r="B658" s="90" t="s">
        <v>121</v>
      </c>
      <c r="C658" s="90" t="s">
        <v>13</v>
      </c>
      <c r="D658" s="90" t="s">
        <v>123</v>
      </c>
      <c r="E658" s="84" t="s">
        <v>303</v>
      </c>
      <c r="F658" s="84">
        <v>850</v>
      </c>
      <c r="G658" s="82"/>
      <c r="H658" s="97">
        <f t="shared" si="110"/>
        <v>2</v>
      </c>
      <c r="I658" s="97">
        <f t="shared" si="110"/>
        <v>0</v>
      </c>
      <c r="J658" s="97">
        <f t="shared" si="110"/>
        <v>10</v>
      </c>
      <c r="K658" s="97">
        <f t="shared" si="110"/>
        <v>9.53244</v>
      </c>
      <c r="L658" s="96">
        <f t="shared" si="106"/>
        <v>95.3244</v>
      </c>
    </row>
    <row r="659" spans="1:12" ht="15">
      <c r="A659" s="10" t="s">
        <v>8</v>
      </c>
      <c r="B659" s="90" t="s">
        <v>121</v>
      </c>
      <c r="C659" s="90" t="s">
        <v>13</v>
      </c>
      <c r="D659" s="90" t="s">
        <v>123</v>
      </c>
      <c r="E659" s="84" t="s">
        <v>303</v>
      </c>
      <c r="F659" s="84">
        <v>850</v>
      </c>
      <c r="G659" s="84">
        <v>1</v>
      </c>
      <c r="H659" s="97">
        <v>2</v>
      </c>
      <c r="I659" s="97"/>
      <c r="J659" s="97">
        <f>J660</f>
        <v>10</v>
      </c>
      <c r="K659" s="97">
        <v>9.53244</v>
      </c>
      <c r="L659" s="96">
        <f t="shared" si="106"/>
        <v>95.3244</v>
      </c>
    </row>
    <row r="660" spans="1:12" ht="15" hidden="1">
      <c r="A660" s="10"/>
      <c r="B660" s="90"/>
      <c r="C660" s="90"/>
      <c r="D660" s="90"/>
      <c r="E660" s="84"/>
      <c r="F660" s="84">
        <v>853</v>
      </c>
      <c r="G660" s="84"/>
      <c r="H660" s="97"/>
      <c r="I660" s="97"/>
      <c r="J660" s="97">
        <v>10</v>
      </c>
      <c r="K660" s="97"/>
      <c r="L660" s="96"/>
    </row>
    <row r="661" spans="1:12" ht="42.75">
      <c r="A661" s="7" t="s">
        <v>14</v>
      </c>
      <c r="B661" s="155" t="s">
        <v>121</v>
      </c>
      <c r="C661" s="155" t="s">
        <v>13</v>
      </c>
      <c r="D661" s="155" t="s">
        <v>15</v>
      </c>
      <c r="E661" s="83"/>
      <c r="F661" s="83"/>
      <c r="G661" s="83"/>
      <c r="H661" s="157">
        <f aca="true" t="shared" si="111" ref="H661:K662">H662</f>
        <v>762</v>
      </c>
      <c r="I661" s="157">
        <f t="shared" si="111"/>
        <v>665.3766499999999</v>
      </c>
      <c r="J661" s="157">
        <f t="shared" si="111"/>
        <v>1021</v>
      </c>
      <c r="K661" s="142">
        <f t="shared" si="111"/>
        <v>1019.3394900000001</v>
      </c>
      <c r="L661" s="143">
        <f t="shared" si="106"/>
        <v>99.83736434867777</v>
      </c>
    </row>
    <row r="662" spans="1:12" ht="15">
      <c r="A662" s="8" t="s">
        <v>16</v>
      </c>
      <c r="B662" s="90" t="s">
        <v>121</v>
      </c>
      <c r="C662" s="90" t="s">
        <v>13</v>
      </c>
      <c r="D662" s="90" t="s">
        <v>15</v>
      </c>
      <c r="E662" s="84" t="s">
        <v>297</v>
      </c>
      <c r="F662" s="82"/>
      <c r="G662" s="82"/>
      <c r="H662" s="97">
        <f t="shared" si="111"/>
        <v>762</v>
      </c>
      <c r="I662" s="97">
        <f t="shared" si="111"/>
        <v>665.3766499999999</v>
      </c>
      <c r="J662" s="97">
        <f t="shared" si="111"/>
        <v>1021</v>
      </c>
      <c r="K662" s="97">
        <f t="shared" si="111"/>
        <v>1019.3394900000001</v>
      </c>
      <c r="L662" s="96">
        <f t="shared" si="106"/>
        <v>99.83736434867777</v>
      </c>
    </row>
    <row r="663" spans="1:12" ht="30">
      <c r="A663" s="8" t="s">
        <v>66</v>
      </c>
      <c r="B663" s="90" t="s">
        <v>121</v>
      </c>
      <c r="C663" s="90" t="s">
        <v>13</v>
      </c>
      <c r="D663" s="90" t="s">
        <v>15</v>
      </c>
      <c r="E663" s="84" t="s">
        <v>295</v>
      </c>
      <c r="F663" s="82"/>
      <c r="G663" s="82"/>
      <c r="H663" s="97">
        <f>H664+H669+H673</f>
        <v>762</v>
      </c>
      <c r="I663" s="97">
        <f>I664+I669+I673</f>
        <v>665.3766499999999</v>
      </c>
      <c r="J663" s="97">
        <f>J664+J669+J673</f>
        <v>1021</v>
      </c>
      <c r="K663" s="97">
        <f>K664+K669+K673</f>
        <v>1019.3394900000001</v>
      </c>
      <c r="L663" s="96">
        <f t="shared" si="106"/>
        <v>99.83736434867777</v>
      </c>
    </row>
    <row r="664" spans="1:12" ht="60">
      <c r="A664" s="8" t="s">
        <v>19</v>
      </c>
      <c r="B664" s="90" t="s">
        <v>121</v>
      </c>
      <c r="C664" s="90" t="s">
        <v>13</v>
      </c>
      <c r="D664" s="90" t="s">
        <v>15</v>
      </c>
      <c r="E664" s="84" t="s">
        <v>295</v>
      </c>
      <c r="F664" s="84">
        <v>100</v>
      </c>
      <c r="G664" s="82"/>
      <c r="H664" s="97">
        <f aca="true" t="shared" si="112" ref="H664:K665">H665</f>
        <v>735</v>
      </c>
      <c r="I664" s="97">
        <f t="shared" si="112"/>
        <v>647.74294</v>
      </c>
      <c r="J664" s="97">
        <f t="shared" si="112"/>
        <v>995</v>
      </c>
      <c r="K664" s="97">
        <f t="shared" si="112"/>
        <v>994.97109</v>
      </c>
      <c r="L664" s="96">
        <f t="shared" si="106"/>
        <v>99.99709447236181</v>
      </c>
    </row>
    <row r="665" spans="1:12" ht="30">
      <c r="A665" s="8" t="s">
        <v>20</v>
      </c>
      <c r="B665" s="90" t="s">
        <v>121</v>
      </c>
      <c r="C665" s="90" t="s">
        <v>13</v>
      </c>
      <c r="D665" s="90" t="s">
        <v>15</v>
      </c>
      <c r="E665" s="84" t="s">
        <v>295</v>
      </c>
      <c r="F665" s="84">
        <v>120</v>
      </c>
      <c r="G665" s="82"/>
      <c r="H665" s="97">
        <f t="shared" si="112"/>
        <v>735</v>
      </c>
      <c r="I665" s="97">
        <f t="shared" si="112"/>
        <v>647.74294</v>
      </c>
      <c r="J665" s="97">
        <f t="shared" si="112"/>
        <v>995</v>
      </c>
      <c r="K665" s="97">
        <f t="shared" si="112"/>
        <v>994.97109</v>
      </c>
      <c r="L665" s="96">
        <f t="shared" si="106"/>
        <v>99.99709447236181</v>
      </c>
    </row>
    <row r="666" spans="1:12" ht="15">
      <c r="A666" s="10" t="s">
        <v>8</v>
      </c>
      <c r="B666" s="90" t="s">
        <v>121</v>
      </c>
      <c r="C666" s="90" t="s">
        <v>13</v>
      </c>
      <c r="D666" s="90" t="s">
        <v>15</v>
      </c>
      <c r="E666" s="84" t="s">
        <v>295</v>
      </c>
      <c r="F666" s="84">
        <v>120</v>
      </c>
      <c r="G666" s="84">
        <v>1</v>
      </c>
      <c r="H666" s="97">
        <v>735</v>
      </c>
      <c r="I666" s="97">
        <v>647.74294</v>
      </c>
      <c r="J666" s="97">
        <v>995</v>
      </c>
      <c r="K666" s="97">
        <v>994.97109</v>
      </c>
      <c r="L666" s="96">
        <f t="shared" si="106"/>
        <v>99.99709447236181</v>
      </c>
    </row>
    <row r="667" spans="1:12" ht="15" hidden="1">
      <c r="A667" s="10"/>
      <c r="B667" s="90"/>
      <c r="C667" s="90"/>
      <c r="D667" s="90"/>
      <c r="E667" s="84"/>
      <c r="F667" s="84">
        <v>121</v>
      </c>
      <c r="G667" s="84"/>
      <c r="H667" s="97"/>
      <c r="I667" s="97"/>
      <c r="J667" s="97">
        <v>1000</v>
      </c>
      <c r="K667" s="97">
        <v>172.041</v>
      </c>
      <c r="L667" s="96"/>
    </row>
    <row r="668" spans="1:12" ht="15" hidden="1">
      <c r="A668" s="10"/>
      <c r="B668" s="90"/>
      <c r="C668" s="90"/>
      <c r="D668" s="90"/>
      <c r="E668" s="84"/>
      <c r="F668" s="84">
        <v>129</v>
      </c>
      <c r="G668" s="84"/>
      <c r="H668" s="97"/>
      <c r="I668" s="97"/>
      <c r="J668" s="97">
        <v>370</v>
      </c>
      <c r="K668" s="97"/>
      <c r="L668" s="96"/>
    </row>
    <row r="669" spans="1:12" ht="30">
      <c r="A669" s="74" t="s">
        <v>413</v>
      </c>
      <c r="B669" s="90" t="s">
        <v>121</v>
      </c>
      <c r="C669" s="90" t="s">
        <v>13</v>
      </c>
      <c r="D669" s="90" t="s">
        <v>15</v>
      </c>
      <c r="E669" s="84" t="s">
        <v>295</v>
      </c>
      <c r="F669" s="84">
        <v>200</v>
      </c>
      <c r="G669" s="82"/>
      <c r="H669" s="97">
        <f aca="true" t="shared" si="113" ref="H669:K670">H670</f>
        <v>12</v>
      </c>
      <c r="I669" s="97">
        <f t="shared" si="113"/>
        <v>4.3</v>
      </c>
      <c r="J669" s="97">
        <f t="shared" si="113"/>
        <v>15</v>
      </c>
      <c r="K669" s="97">
        <f t="shared" si="113"/>
        <v>14.1</v>
      </c>
      <c r="L669" s="96">
        <f t="shared" si="106"/>
        <v>94</v>
      </c>
    </row>
    <row r="670" spans="1:12" ht="30">
      <c r="A670" s="8" t="s">
        <v>22</v>
      </c>
      <c r="B670" s="90" t="s">
        <v>121</v>
      </c>
      <c r="C670" s="90" t="s">
        <v>13</v>
      </c>
      <c r="D670" s="90" t="s">
        <v>15</v>
      </c>
      <c r="E670" s="84" t="s">
        <v>295</v>
      </c>
      <c r="F670" s="84">
        <v>240</v>
      </c>
      <c r="G670" s="82"/>
      <c r="H670" s="97">
        <f t="shared" si="113"/>
        <v>12</v>
      </c>
      <c r="I670" s="97">
        <f t="shared" si="113"/>
        <v>4.3</v>
      </c>
      <c r="J670" s="97">
        <f t="shared" si="113"/>
        <v>15</v>
      </c>
      <c r="K670" s="97">
        <f t="shared" si="113"/>
        <v>14.1</v>
      </c>
      <c r="L670" s="96">
        <f t="shared" si="106"/>
        <v>94</v>
      </c>
    </row>
    <row r="671" spans="1:12" ht="15">
      <c r="A671" s="10" t="s">
        <v>8</v>
      </c>
      <c r="B671" s="90" t="s">
        <v>121</v>
      </c>
      <c r="C671" s="90" t="s">
        <v>13</v>
      </c>
      <c r="D671" s="90" t="s">
        <v>15</v>
      </c>
      <c r="E671" s="84" t="s">
        <v>295</v>
      </c>
      <c r="F671" s="84">
        <v>240</v>
      </c>
      <c r="G671" s="84">
        <v>1</v>
      </c>
      <c r="H671" s="97">
        <v>12</v>
      </c>
      <c r="I671" s="97">
        <v>4.3</v>
      </c>
      <c r="J671" s="97">
        <v>15</v>
      </c>
      <c r="K671" s="97">
        <v>14.1</v>
      </c>
      <c r="L671" s="96">
        <f t="shared" si="106"/>
        <v>94</v>
      </c>
    </row>
    <row r="672" spans="1:12" ht="15" hidden="1">
      <c r="A672" s="10"/>
      <c r="B672" s="90"/>
      <c r="C672" s="90"/>
      <c r="D672" s="90"/>
      <c r="E672" s="84"/>
      <c r="F672" s="84">
        <v>244</v>
      </c>
      <c r="G672" s="84"/>
      <c r="H672" s="97"/>
      <c r="I672" s="97"/>
      <c r="J672" s="97">
        <v>10</v>
      </c>
      <c r="K672" s="97"/>
      <c r="L672" s="96"/>
    </row>
    <row r="673" spans="1:12" ht="15">
      <c r="A673" s="8" t="s">
        <v>23</v>
      </c>
      <c r="B673" s="90" t="s">
        <v>121</v>
      </c>
      <c r="C673" s="90" t="s">
        <v>13</v>
      </c>
      <c r="D673" s="90" t="s">
        <v>15</v>
      </c>
      <c r="E673" s="84" t="s">
        <v>295</v>
      </c>
      <c r="F673" s="84">
        <v>800</v>
      </c>
      <c r="G673" s="82"/>
      <c r="H673" s="97">
        <f aca="true" t="shared" si="114" ref="H673:K674">H674</f>
        <v>15</v>
      </c>
      <c r="I673" s="97">
        <f t="shared" si="114"/>
        <v>13.33371</v>
      </c>
      <c r="J673" s="97">
        <f t="shared" si="114"/>
        <v>11</v>
      </c>
      <c r="K673" s="97">
        <f t="shared" si="114"/>
        <v>10.2684</v>
      </c>
      <c r="L673" s="96">
        <f t="shared" si="106"/>
        <v>93.3490909090909</v>
      </c>
    </row>
    <row r="674" spans="1:12" ht="15">
      <c r="A674" s="8" t="s">
        <v>24</v>
      </c>
      <c r="B674" s="90" t="s">
        <v>121</v>
      </c>
      <c r="C674" s="90" t="s">
        <v>13</v>
      </c>
      <c r="D674" s="90" t="s">
        <v>15</v>
      </c>
      <c r="E674" s="84" t="s">
        <v>295</v>
      </c>
      <c r="F674" s="84">
        <v>850</v>
      </c>
      <c r="G674" s="82"/>
      <c r="H674" s="97">
        <f t="shared" si="114"/>
        <v>15</v>
      </c>
      <c r="I674" s="97">
        <f t="shared" si="114"/>
        <v>13.33371</v>
      </c>
      <c r="J674" s="97">
        <f t="shared" si="114"/>
        <v>11</v>
      </c>
      <c r="K674" s="97">
        <f t="shared" si="114"/>
        <v>10.2684</v>
      </c>
      <c r="L674" s="96">
        <f t="shared" si="106"/>
        <v>93.3490909090909</v>
      </c>
    </row>
    <row r="675" spans="1:12" ht="15">
      <c r="A675" s="10" t="s">
        <v>8</v>
      </c>
      <c r="B675" s="90" t="s">
        <v>121</v>
      </c>
      <c r="C675" s="90" t="s">
        <v>13</v>
      </c>
      <c r="D675" s="90" t="s">
        <v>15</v>
      </c>
      <c r="E675" s="84" t="s">
        <v>295</v>
      </c>
      <c r="F675" s="84">
        <v>850</v>
      </c>
      <c r="G675" s="84">
        <v>1</v>
      </c>
      <c r="H675" s="97">
        <v>15</v>
      </c>
      <c r="I675" s="97">
        <v>13.33371</v>
      </c>
      <c r="J675" s="97">
        <v>11</v>
      </c>
      <c r="K675" s="97">
        <v>10.2684</v>
      </c>
      <c r="L675" s="96">
        <f t="shared" si="106"/>
        <v>93.3490909090909</v>
      </c>
    </row>
    <row r="676" spans="1:12" ht="15" hidden="1">
      <c r="A676" s="10"/>
      <c r="B676" s="90"/>
      <c r="C676" s="90"/>
      <c r="D676" s="90"/>
      <c r="E676" s="84"/>
      <c r="F676" s="84">
        <v>852</v>
      </c>
      <c r="G676" s="84"/>
      <c r="H676" s="97"/>
      <c r="I676" s="97"/>
      <c r="J676" s="97">
        <v>10</v>
      </c>
      <c r="K676" s="97">
        <v>5.473</v>
      </c>
      <c r="L676" s="96"/>
    </row>
    <row r="677" spans="1:12" ht="15" hidden="1">
      <c r="A677" s="10"/>
      <c r="B677" s="90"/>
      <c r="C677" s="90"/>
      <c r="D677" s="90"/>
      <c r="E677" s="84"/>
      <c r="F677" s="84">
        <v>853</v>
      </c>
      <c r="G677" s="84"/>
      <c r="H677" s="97"/>
      <c r="I677" s="97"/>
      <c r="J677" s="97">
        <v>10</v>
      </c>
      <c r="K677" s="97">
        <v>2.9525</v>
      </c>
      <c r="L677" s="96"/>
    </row>
    <row r="678" spans="1:13" s="129" customFormat="1" ht="15">
      <c r="A678" s="124" t="s">
        <v>125</v>
      </c>
      <c r="B678" s="125" t="s">
        <v>126</v>
      </c>
      <c r="C678" s="126"/>
      <c r="D678" s="126"/>
      <c r="E678" s="127"/>
      <c r="F678" s="127"/>
      <c r="G678" s="127"/>
      <c r="H678" s="130" t="e">
        <f>H681+H695</f>
        <v>#REF!</v>
      </c>
      <c r="I678" s="130" t="e">
        <f>I681+I695</f>
        <v>#REF!</v>
      </c>
      <c r="J678" s="130">
        <f>J681+J695</f>
        <v>15883.280999999999</v>
      </c>
      <c r="K678" s="130">
        <f>K681+K695</f>
        <v>15861.727170000002</v>
      </c>
      <c r="L678" s="144">
        <f t="shared" si="106"/>
        <v>99.86429862948344</v>
      </c>
      <c r="M678" s="128"/>
    </row>
    <row r="679" spans="1:12" ht="15">
      <c r="A679" s="7" t="s">
        <v>8</v>
      </c>
      <c r="B679" s="155">
        <v>1</v>
      </c>
      <c r="C679" s="89"/>
      <c r="D679" s="89"/>
      <c r="E679" s="82"/>
      <c r="F679" s="82"/>
      <c r="G679" s="82"/>
      <c r="H679" s="157">
        <f>H687+H701+H711+H759+H764+H773+H693+'[1]15Вед'!H771+'[1]15Вед'!H795+H752+H768</f>
        <v>10551.6</v>
      </c>
      <c r="I679" s="157" t="e">
        <f>I687+I701+I711+I759+I764+I773+I693+'[1]15Вед'!I771+'[1]15Вед'!I795+I752+I768</f>
        <v>#REF!</v>
      </c>
      <c r="J679" s="157">
        <f>J687+J693+J701+J711+J741+J752+J759+J764+J768+J773</f>
        <v>14350.1</v>
      </c>
      <c r="K679" s="203">
        <f>K687+K693+K701+K711+K741+K752+K759+K764+K768+K773</f>
        <v>14342.613209999998</v>
      </c>
      <c r="L679" s="143">
        <f t="shared" si="106"/>
        <v>99.94782761095739</v>
      </c>
    </row>
    <row r="680" spans="1:14" ht="15">
      <c r="A680" s="7" t="s">
        <v>9</v>
      </c>
      <c r="B680" s="155">
        <v>2</v>
      </c>
      <c r="C680" s="89"/>
      <c r="D680" s="89"/>
      <c r="E680" s="82"/>
      <c r="F680" s="82"/>
      <c r="G680" s="82"/>
      <c r="H680" s="157" t="e">
        <f>#REF!+#REF!</f>
        <v>#REF!</v>
      </c>
      <c r="I680" s="157" t="e">
        <f>#REF!+#REF!</f>
        <v>#REF!</v>
      </c>
      <c r="J680" s="157">
        <f>J706+J716+J722+J735+J746+J727+J731</f>
        <v>1533.1809999999998</v>
      </c>
      <c r="K680" s="203">
        <f>K706+K716+K727+K731+K735+K746</f>
        <v>1519.11396</v>
      </c>
      <c r="L680" s="143">
        <f t="shared" si="106"/>
        <v>99.08249319551965</v>
      </c>
      <c r="N680" s="100"/>
    </row>
    <row r="681" spans="1:12" ht="15">
      <c r="A681" s="7" t="s">
        <v>46</v>
      </c>
      <c r="B681" s="155" t="s">
        <v>126</v>
      </c>
      <c r="C681" s="155" t="s">
        <v>47</v>
      </c>
      <c r="D681" s="89"/>
      <c r="E681" s="82"/>
      <c r="F681" s="82"/>
      <c r="G681" s="82"/>
      <c r="H681" s="157">
        <f aca="true" t="shared" si="115" ref="H681:K686">H682</f>
        <v>3379</v>
      </c>
      <c r="I681" s="157">
        <f t="shared" si="115"/>
        <v>3153.69524</v>
      </c>
      <c r="J681" s="157">
        <f t="shared" si="115"/>
        <v>4400.2</v>
      </c>
      <c r="K681" s="203">
        <f t="shared" si="115"/>
        <v>4400.16226</v>
      </c>
      <c r="L681" s="143">
        <f t="shared" si="106"/>
        <v>99.9991423117131</v>
      </c>
    </row>
    <row r="682" spans="1:12" ht="15">
      <c r="A682" s="7" t="s">
        <v>61</v>
      </c>
      <c r="B682" s="155" t="s">
        <v>126</v>
      </c>
      <c r="C682" s="155" t="s">
        <v>47</v>
      </c>
      <c r="D682" s="155" t="s">
        <v>52</v>
      </c>
      <c r="E682" s="83"/>
      <c r="F682" s="83"/>
      <c r="G682" s="83"/>
      <c r="H682" s="157">
        <f>H683+H688</f>
        <v>3379</v>
      </c>
      <c r="I682" s="157">
        <f>I683+I688</f>
        <v>3153.69524</v>
      </c>
      <c r="J682" s="157">
        <f>J683+J688</f>
        <v>4400.2</v>
      </c>
      <c r="K682" s="142">
        <f>K683+K688</f>
        <v>4400.16226</v>
      </c>
      <c r="L682" s="143">
        <f t="shared" si="106"/>
        <v>99.9991423117131</v>
      </c>
    </row>
    <row r="683" spans="1:12" ht="15">
      <c r="A683" s="8" t="s">
        <v>16</v>
      </c>
      <c r="B683" s="90" t="s">
        <v>126</v>
      </c>
      <c r="C683" s="90" t="s">
        <v>47</v>
      </c>
      <c r="D683" s="90" t="s">
        <v>52</v>
      </c>
      <c r="E683" s="84" t="s">
        <v>297</v>
      </c>
      <c r="F683" s="82"/>
      <c r="G683" s="82"/>
      <c r="H683" s="97">
        <f t="shared" si="115"/>
        <v>3365</v>
      </c>
      <c r="I683" s="97">
        <f t="shared" si="115"/>
        <v>3153.69524</v>
      </c>
      <c r="J683" s="97">
        <f t="shared" si="115"/>
        <v>4400.2</v>
      </c>
      <c r="K683" s="97">
        <f t="shared" si="115"/>
        <v>4400.16226</v>
      </c>
      <c r="L683" s="96">
        <f t="shared" si="106"/>
        <v>99.9991423117131</v>
      </c>
    </row>
    <row r="684" spans="1:12" ht="45">
      <c r="A684" s="8" t="s">
        <v>376</v>
      </c>
      <c r="B684" s="90" t="s">
        <v>126</v>
      </c>
      <c r="C684" s="90" t="s">
        <v>47</v>
      </c>
      <c r="D684" s="90" t="s">
        <v>52</v>
      </c>
      <c r="E684" s="84" t="s">
        <v>377</v>
      </c>
      <c r="F684" s="82"/>
      <c r="G684" s="82"/>
      <c r="H684" s="97">
        <f t="shared" si="115"/>
        <v>3365</v>
      </c>
      <c r="I684" s="97">
        <f t="shared" si="115"/>
        <v>3153.69524</v>
      </c>
      <c r="J684" s="97">
        <f t="shared" si="115"/>
        <v>4400.2</v>
      </c>
      <c r="K684" s="97">
        <f t="shared" si="115"/>
        <v>4400.16226</v>
      </c>
      <c r="L684" s="96">
        <f t="shared" si="106"/>
        <v>99.9991423117131</v>
      </c>
    </row>
    <row r="685" spans="1:12" ht="30">
      <c r="A685" s="8" t="s">
        <v>50</v>
      </c>
      <c r="B685" s="90" t="s">
        <v>126</v>
      </c>
      <c r="C685" s="90" t="s">
        <v>47</v>
      </c>
      <c r="D685" s="90" t="s">
        <v>52</v>
      </c>
      <c r="E685" s="84" t="s">
        <v>377</v>
      </c>
      <c r="F685" s="84">
        <v>600</v>
      </c>
      <c r="G685" s="82"/>
      <c r="H685" s="97">
        <f t="shared" si="115"/>
        <v>3365</v>
      </c>
      <c r="I685" s="97">
        <f t="shared" si="115"/>
        <v>3153.69524</v>
      </c>
      <c r="J685" s="97">
        <f t="shared" si="115"/>
        <v>4400.2</v>
      </c>
      <c r="K685" s="97">
        <f t="shared" si="115"/>
        <v>4400.16226</v>
      </c>
      <c r="L685" s="96">
        <f t="shared" si="106"/>
        <v>99.9991423117131</v>
      </c>
    </row>
    <row r="686" spans="1:12" ht="15">
      <c r="A686" s="8" t="s">
        <v>51</v>
      </c>
      <c r="B686" s="90" t="s">
        <v>126</v>
      </c>
      <c r="C686" s="90" t="s">
        <v>47</v>
      </c>
      <c r="D686" s="90" t="s">
        <v>52</v>
      </c>
      <c r="E686" s="84" t="s">
        <v>377</v>
      </c>
      <c r="F686" s="84">
        <v>610</v>
      </c>
      <c r="G686" s="82"/>
      <c r="H686" s="97">
        <f t="shared" si="115"/>
        <v>3365</v>
      </c>
      <c r="I686" s="97">
        <f t="shared" si="115"/>
        <v>3153.69524</v>
      </c>
      <c r="J686" s="97">
        <f t="shared" si="115"/>
        <v>4400.2</v>
      </c>
      <c r="K686" s="97">
        <f t="shared" si="115"/>
        <v>4400.16226</v>
      </c>
      <c r="L686" s="96">
        <f t="shared" si="106"/>
        <v>99.9991423117131</v>
      </c>
    </row>
    <row r="687" spans="1:12" ht="15">
      <c r="A687" s="10" t="s">
        <v>8</v>
      </c>
      <c r="B687" s="90" t="s">
        <v>126</v>
      </c>
      <c r="C687" s="90" t="s">
        <v>47</v>
      </c>
      <c r="D687" s="90" t="s">
        <v>52</v>
      </c>
      <c r="E687" s="84" t="s">
        <v>377</v>
      </c>
      <c r="F687" s="84">
        <v>610</v>
      </c>
      <c r="G687" s="84">
        <v>1</v>
      </c>
      <c r="H687" s="97">
        <v>3365</v>
      </c>
      <c r="I687" s="97">
        <v>3153.69524</v>
      </c>
      <c r="J687" s="97">
        <v>4400.2</v>
      </c>
      <c r="K687" s="97">
        <v>4400.16226</v>
      </c>
      <c r="L687" s="96">
        <f t="shared" si="106"/>
        <v>99.9991423117131</v>
      </c>
    </row>
    <row r="688" spans="1:13" s="108" customFormat="1" ht="30" hidden="1">
      <c r="A688" s="70" t="s">
        <v>127</v>
      </c>
      <c r="B688" s="92" t="s">
        <v>126</v>
      </c>
      <c r="C688" s="92" t="s">
        <v>47</v>
      </c>
      <c r="D688" s="92" t="s">
        <v>52</v>
      </c>
      <c r="E688" s="87" t="s">
        <v>114</v>
      </c>
      <c r="F688" s="93"/>
      <c r="G688" s="93"/>
      <c r="H688" s="98">
        <f aca="true" t="shared" si="116" ref="H688:K692">H689</f>
        <v>14</v>
      </c>
      <c r="I688" s="98">
        <f t="shared" si="116"/>
        <v>0</v>
      </c>
      <c r="J688" s="98">
        <f t="shared" si="116"/>
        <v>0</v>
      </c>
      <c r="K688" s="98">
        <f t="shared" si="116"/>
        <v>0</v>
      </c>
      <c r="L688" s="148" t="e">
        <f t="shared" si="106"/>
        <v>#DIV/0!</v>
      </c>
      <c r="M688" s="107"/>
    </row>
    <row r="689" spans="1:13" s="108" customFormat="1" ht="60" hidden="1">
      <c r="A689" s="63" t="s">
        <v>128</v>
      </c>
      <c r="B689" s="92" t="s">
        <v>126</v>
      </c>
      <c r="C689" s="92" t="s">
        <v>47</v>
      </c>
      <c r="D689" s="92" t="s">
        <v>52</v>
      </c>
      <c r="E689" s="87" t="s">
        <v>129</v>
      </c>
      <c r="F689" s="93"/>
      <c r="G689" s="93"/>
      <c r="H689" s="98">
        <f t="shared" si="116"/>
        <v>14</v>
      </c>
      <c r="I689" s="98">
        <f t="shared" si="116"/>
        <v>0</v>
      </c>
      <c r="J689" s="98">
        <f t="shared" si="116"/>
        <v>0</v>
      </c>
      <c r="K689" s="98">
        <f t="shared" si="116"/>
        <v>0</v>
      </c>
      <c r="L689" s="148" t="e">
        <f t="shared" si="106"/>
        <v>#DIV/0!</v>
      </c>
      <c r="M689" s="107"/>
    </row>
    <row r="690" spans="1:13" s="108" customFormat="1" ht="60" hidden="1">
      <c r="A690" s="63" t="s">
        <v>130</v>
      </c>
      <c r="B690" s="92" t="s">
        <v>126</v>
      </c>
      <c r="C690" s="92" t="s">
        <v>47</v>
      </c>
      <c r="D690" s="92" t="s">
        <v>52</v>
      </c>
      <c r="E690" s="87" t="s">
        <v>131</v>
      </c>
      <c r="F690" s="93"/>
      <c r="G690" s="93"/>
      <c r="H690" s="98">
        <f t="shared" si="116"/>
        <v>14</v>
      </c>
      <c r="I690" s="98">
        <f t="shared" si="116"/>
        <v>0</v>
      </c>
      <c r="J690" s="98">
        <f t="shared" si="116"/>
        <v>0</v>
      </c>
      <c r="K690" s="98">
        <f t="shared" si="116"/>
        <v>0</v>
      </c>
      <c r="L690" s="148" t="e">
        <f t="shared" si="106"/>
        <v>#DIV/0!</v>
      </c>
      <c r="M690" s="107"/>
    </row>
    <row r="691" spans="1:13" s="108" customFormat="1" ht="30" hidden="1">
      <c r="A691" s="63" t="s">
        <v>50</v>
      </c>
      <c r="B691" s="92" t="s">
        <v>126</v>
      </c>
      <c r="C691" s="92" t="s">
        <v>47</v>
      </c>
      <c r="D691" s="92" t="s">
        <v>52</v>
      </c>
      <c r="E691" s="87" t="s">
        <v>131</v>
      </c>
      <c r="F691" s="87">
        <v>600</v>
      </c>
      <c r="G691" s="93"/>
      <c r="H691" s="98">
        <f t="shared" si="116"/>
        <v>14</v>
      </c>
      <c r="I691" s="98">
        <f t="shared" si="116"/>
        <v>0</v>
      </c>
      <c r="J691" s="98">
        <f t="shared" si="116"/>
        <v>0</v>
      </c>
      <c r="K691" s="98">
        <f t="shared" si="116"/>
        <v>0</v>
      </c>
      <c r="L691" s="148" t="e">
        <f t="shared" si="106"/>
        <v>#DIV/0!</v>
      </c>
      <c r="M691" s="107"/>
    </row>
    <row r="692" spans="1:13" s="108" customFormat="1" ht="15" hidden="1">
      <c r="A692" s="63" t="s">
        <v>51</v>
      </c>
      <c r="B692" s="92" t="s">
        <v>126</v>
      </c>
      <c r="C692" s="92" t="s">
        <v>47</v>
      </c>
      <c r="D692" s="92" t="s">
        <v>52</v>
      </c>
      <c r="E692" s="87" t="s">
        <v>131</v>
      </c>
      <c r="F692" s="87">
        <v>610</v>
      </c>
      <c r="G692" s="93"/>
      <c r="H692" s="98">
        <f t="shared" si="116"/>
        <v>14</v>
      </c>
      <c r="I692" s="98">
        <f t="shared" si="116"/>
        <v>0</v>
      </c>
      <c r="J692" s="98">
        <f t="shared" si="116"/>
        <v>0</v>
      </c>
      <c r="K692" s="98">
        <f t="shared" si="116"/>
        <v>0</v>
      </c>
      <c r="L692" s="148" t="e">
        <f t="shared" si="106"/>
        <v>#DIV/0!</v>
      </c>
      <c r="M692" s="107"/>
    </row>
    <row r="693" spans="1:13" s="108" customFormat="1" ht="15" hidden="1">
      <c r="A693" s="64" t="s">
        <v>8</v>
      </c>
      <c r="B693" s="92" t="s">
        <v>126</v>
      </c>
      <c r="C693" s="92" t="s">
        <v>47</v>
      </c>
      <c r="D693" s="92" t="s">
        <v>52</v>
      </c>
      <c r="E693" s="87" t="s">
        <v>131</v>
      </c>
      <c r="F693" s="87">
        <v>610</v>
      </c>
      <c r="G693" s="87">
        <v>1</v>
      </c>
      <c r="H693" s="98">
        <v>14</v>
      </c>
      <c r="I693" s="98"/>
      <c r="J693" s="98"/>
      <c r="K693" s="98"/>
      <c r="L693" s="148" t="e">
        <f t="shared" si="106"/>
        <v>#DIV/0!</v>
      </c>
      <c r="M693" s="107"/>
    </row>
    <row r="694" spans="1:12" ht="15" hidden="1">
      <c r="A694" s="10"/>
      <c r="B694" s="90"/>
      <c r="C694" s="90"/>
      <c r="D694" s="90"/>
      <c r="E694" s="84"/>
      <c r="F694" s="84">
        <v>611</v>
      </c>
      <c r="G694" s="84"/>
      <c r="H694" s="97"/>
      <c r="I694" s="97"/>
      <c r="J694" s="97">
        <v>3000</v>
      </c>
      <c r="K694" s="97">
        <v>785.5</v>
      </c>
      <c r="L694" s="96"/>
    </row>
    <row r="695" spans="1:12" ht="15">
      <c r="A695" s="7" t="s">
        <v>132</v>
      </c>
      <c r="B695" s="155" t="s">
        <v>126</v>
      </c>
      <c r="C695" s="155" t="s">
        <v>133</v>
      </c>
      <c r="D695" s="89"/>
      <c r="E695" s="82"/>
      <c r="F695" s="82"/>
      <c r="G695" s="82"/>
      <c r="H695" s="157" t="e">
        <f>H696+H754</f>
        <v>#REF!</v>
      </c>
      <c r="I695" s="157" t="e">
        <f>I696+I754</f>
        <v>#REF!</v>
      </c>
      <c r="J695" s="157">
        <f>J696+J754</f>
        <v>11483.081</v>
      </c>
      <c r="K695" s="203">
        <f>K696+K754</f>
        <v>11461.564910000001</v>
      </c>
      <c r="L695" s="143">
        <f t="shared" si="106"/>
        <v>99.81262790012542</v>
      </c>
    </row>
    <row r="696" spans="1:12" ht="15">
      <c r="A696" s="7" t="s">
        <v>134</v>
      </c>
      <c r="B696" s="155" t="s">
        <v>126</v>
      </c>
      <c r="C696" s="155" t="s">
        <v>133</v>
      </c>
      <c r="D696" s="155" t="s">
        <v>135</v>
      </c>
      <c r="E696" s="83"/>
      <c r="F696" s="83"/>
      <c r="G696" s="83"/>
      <c r="H696" s="157" t="e">
        <f>H697+#REF!+H736+H747+#REF!</f>
        <v>#REF!</v>
      </c>
      <c r="I696" s="157" t="e">
        <f>I697+#REF!+I736+I747+#REF!</f>
        <v>#REF!</v>
      </c>
      <c r="J696" s="157">
        <f>J697+J736+J747+J717</f>
        <v>9209.581</v>
      </c>
      <c r="K696" s="203">
        <f>K697+K736+K747</f>
        <v>9190.81665</v>
      </c>
      <c r="L696" s="143">
        <f t="shared" si="106"/>
        <v>99.79625185988375</v>
      </c>
    </row>
    <row r="697" spans="1:12" ht="15">
      <c r="A697" s="8" t="s">
        <v>16</v>
      </c>
      <c r="B697" s="90" t="s">
        <v>126</v>
      </c>
      <c r="C697" s="90" t="s">
        <v>133</v>
      </c>
      <c r="D697" s="90" t="s">
        <v>135</v>
      </c>
      <c r="E697" s="84" t="s">
        <v>297</v>
      </c>
      <c r="F697" s="82"/>
      <c r="G697" s="82"/>
      <c r="H697" s="97" t="e">
        <f>H698+#REF!+H708</f>
        <v>#REF!</v>
      </c>
      <c r="I697" s="97" t="e">
        <f>I698+#REF!+I708</f>
        <v>#REF!</v>
      </c>
      <c r="J697" s="97">
        <f>J698+J708+J703+J713+J732+J727+J731</f>
        <v>9169.981</v>
      </c>
      <c r="K697" s="97">
        <f>K698+K708+K703+K713+K732+K727+K731</f>
        <v>9155.71665</v>
      </c>
      <c r="L697" s="96">
        <f t="shared" si="106"/>
        <v>99.84444515206738</v>
      </c>
    </row>
    <row r="698" spans="1:12" ht="30">
      <c r="A698" s="8" t="s">
        <v>136</v>
      </c>
      <c r="B698" s="90" t="s">
        <v>126</v>
      </c>
      <c r="C698" s="90" t="s">
        <v>133</v>
      </c>
      <c r="D698" s="90" t="s">
        <v>135</v>
      </c>
      <c r="E698" s="84" t="s">
        <v>378</v>
      </c>
      <c r="F698" s="82"/>
      <c r="G698" s="82"/>
      <c r="H698" s="97">
        <f aca="true" t="shared" si="117" ref="H698:K700">H699</f>
        <v>898</v>
      </c>
      <c r="I698" s="97">
        <f t="shared" si="117"/>
        <v>880.31705</v>
      </c>
      <c r="J698" s="97">
        <f t="shared" si="117"/>
        <v>2208.4</v>
      </c>
      <c r="K698" s="97">
        <f t="shared" si="117"/>
        <v>2208.359</v>
      </c>
      <c r="L698" s="96">
        <f t="shared" si="106"/>
        <v>99.99814345227314</v>
      </c>
    </row>
    <row r="699" spans="1:12" ht="30">
      <c r="A699" s="8" t="s">
        <v>50</v>
      </c>
      <c r="B699" s="90" t="s">
        <v>126</v>
      </c>
      <c r="C699" s="90" t="s">
        <v>133</v>
      </c>
      <c r="D699" s="90" t="s">
        <v>135</v>
      </c>
      <c r="E699" s="84" t="s">
        <v>378</v>
      </c>
      <c r="F699" s="84">
        <v>600</v>
      </c>
      <c r="G699" s="82"/>
      <c r="H699" s="97">
        <f t="shared" si="117"/>
        <v>898</v>
      </c>
      <c r="I699" s="97">
        <f t="shared" si="117"/>
        <v>880.31705</v>
      </c>
      <c r="J699" s="97">
        <f t="shared" si="117"/>
        <v>2208.4</v>
      </c>
      <c r="K699" s="97">
        <f t="shared" si="117"/>
        <v>2208.359</v>
      </c>
      <c r="L699" s="96">
        <f t="shared" si="106"/>
        <v>99.99814345227314</v>
      </c>
    </row>
    <row r="700" spans="1:12" ht="15">
      <c r="A700" s="8" t="s">
        <v>51</v>
      </c>
      <c r="B700" s="90" t="s">
        <v>126</v>
      </c>
      <c r="C700" s="90" t="s">
        <v>133</v>
      </c>
      <c r="D700" s="90" t="s">
        <v>135</v>
      </c>
      <c r="E700" s="84" t="s">
        <v>378</v>
      </c>
      <c r="F700" s="84">
        <v>610</v>
      </c>
      <c r="G700" s="82"/>
      <c r="H700" s="97">
        <f t="shared" si="117"/>
        <v>898</v>
      </c>
      <c r="I700" s="97">
        <f t="shared" si="117"/>
        <v>880.31705</v>
      </c>
      <c r="J700" s="97">
        <f t="shared" si="117"/>
        <v>2208.4</v>
      </c>
      <c r="K700" s="97">
        <f t="shared" si="117"/>
        <v>2208.359</v>
      </c>
      <c r="L700" s="96">
        <f t="shared" si="106"/>
        <v>99.99814345227314</v>
      </c>
    </row>
    <row r="701" spans="1:12" ht="15">
      <c r="A701" s="10" t="s">
        <v>8</v>
      </c>
      <c r="B701" s="90" t="s">
        <v>126</v>
      </c>
      <c r="C701" s="90" t="s">
        <v>133</v>
      </c>
      <c r="D701" s="90" t="s">
        <v>135</v>
      </c>
      <c r="E701" s="84" t="s">
        <v>378</v>
      </c>
      <c r="F701" s="84">
        <v>610</v>
      </c>
      <c r="G701" s="84">
        <v>1</v>
      </c>
      <c r="H701" s="97">
        <v>898</v>
      </c>
      <c r="I701" s="97">
        <v>880.31705</v>
      </c>
      <c r="J701" s="97">
        <v>2208.4</v>
      </c>
      <c r="K701" s="97">
        <v>2208.359</v>
      </c>
      <c r="L701" s="96">
        <f t="shared" si="106"/>
        <v>99.99814345227314</v>
      </c>
    </row>
    <row r="702" spans="1:12" ht="15" hidden="1">
      <c r="A702" s="10"/>
      <c r="B702" s="90"/>
      <c r="C702" s="90"/>
      <c r="D702" s="90"/>
      <c r="E702" s="84"/>
      <c r="F702" s="84">
        <v>611</v>
      </c>
      <c r="G702" s="84"/>
      <c r="H702" s="97"/>
      <c r="I702" s="97"/>
      <c r="J702" s="97">
        <v>1400</v>
      </c>
      <c r="K702" s="97">
        <v>548.77</v>
      </c>
      <c r="L702" s="96"/>
    </row>
    <row r="703" spans="1:12" ht="33" customHeight="1">
      <c r="A703" s="8" t="s">
        <v>136</v>
      </c>
      <c r="B703" s="90" t="s">
        <v>126</v>
      </c>
      <c r="C703" s="90" t="s">
        <v>133</v>
      </c>
      <c r="D703" s="90" t="s">
        <v>135</v>
      </c>
      <c r="E703" s="84" t="s">
        <v>414</v>
      </c>
      <c r="F703" s="82"/>
      <c r="G703" s="82"/>
      <c r="H703" s="96">
        <f aca="true" t="shared" si="118" ref="H703:K705">H704</f>
        <v>2067.1</v>
      </c>
      <c r="I703" s="97">
        <f t="shared" si="118"/>
        <v>1237.89</v>
      </c>
      <c r="J703" s="97">
        <f t="shared" si="118"/>
        <v>1175.1</v>
      </c>
      <c r="K703" s="97">
        <f t="shared" si="118"/>
        <v>1161.03296</v>
      </c>
      <c r="L703" s="96">
        <f t="shared" si="106"/>
        <v>98.80290698663944</v>
      </c>
    </row>
    <row r="704" spans="1:12" ht="30">
      <c r="A704" s="8" t="s">
        <v>50</v>
      </c>
      <c r="B704" s="90" t="s">
        <v>126</v>
      </c>
      <c r="C704" s="90" t="s">
        <v>133</v>
      </c>
      <c r="D704" s="90" t="s">
        <v>135</v>
      </c>
      <c r="E704" s="84" t="s">
        <v>414</v>
      </c>
      <c r="F704" s="84">
        <v>600</v>
      </c>
      <c r="G704" s="82"/>
      <c r="H704" s="96">
        <f t="shared" si="118"/>
        <v>2067.1</v>
      </c>
      <c r="I704" s="97">
        <f t="shared" si="118"/>
        <v>1237.89</v>
      </c>
      <c r="J704" s="97">
        <f t="shared" si="118"/>
        <v>1175.1</v>
      </c>
      <c r="K704" s="97">
        <f t="shared" si="118"/>
        <v>1161.03296</v>
      </c>
      <c r="L704" s="96">
        <f t="shared" si="106"/>
        <v>98.80290698663944</v>
      </c>
    </row>
    <row r="705" spans="1:12" ht="15">
      <c r="A705" s="8" t="s">
        <v>51</v>
      </c>
      <c r="B705" s="90" t="s">
        <v>126</v>
      </c>
      <c r="C705" s="90" t="s">
        <v>133</v>
      </c>
      <c r="D705" s="90" t="s">
        <v>135</v>
      </c>
      <c r="E705" s="84" t="s">
        <v>414</v>
      </c>
      <c r="F705" s="84">
        <v>610</v>
      </c>
      <c r="G705" s="82"/>
      <c r="H705" s="96">
        <f t="shared" si="118"/>
        <v>2067.1</v>
      </c>
      <c r="I705" s="97">
        <f t="shared" si="118"/>
        <v>1237.89</v>
      </c>
      <c r="J705" s="97">
        <f t="shared" si="118"/>
        <v>1175.1</v>
      </c>
      <c r="K705" s="97">
        <f t="shared" si="118"/>
        <v>1161.03296</v>
      </c>
      <c r="L705" s="96">
        <f t="shared" si="106"/>
        <v>98.80290698663944</v>
      </c>
    </row>
    <row r="706" spans="1:12" ht="15">
      <c r="A706" s="10" t="s">
        <v>9</v>
      </c>
      <c r="B706" s="90" t="s">
        <v>126</v>
      </c>
      <c r="C706" s="90" t="s">
        <v>133</v>
      </c>
      <c r="D706" s="90" t="s">
        <v>135</v>
      </c>
      <c r="E706" s="84" t="s">
        <v>414</v>
      </c>
      <c r="F706" s="84">
        <v>610</v>
      </c>
      <c r="G706" s="84">
        <v>2</v>
      </c>
      <c r="H706" s="96">
        <v>2067.1</v>
      </c>
      <c r="I706" s="97">
        <v>1237.89</v>
      </c>
      <c r="J706" s="97">
        <v>1175.1</v>
      </c>
      <c r="K706" s="97">
        <v>1161.03296</v>
      </c>
      <c r="L706" s="96">
        <f t="shared" si="106"/>
        <v>98.80290698663944</v>
      </c>
    </row>
    <row r="707" spans="1:12" ht="15" hidden="1">
      <c r="A707" s="10"/>
      <c r="B707" s="90"/>
      <c r="C707" s="90"/>
      <c r="D707" s="90"/>
      <c r="E707" s="84"/>
      <c r="F707" s="84">
        <v>611</v>
      </c>
      <c r="G707" s="84"/>
      <c r="H707" s="96"/>
      <c r="I707" s="97"/>
      <c r="J707" s="97">
        <v>1224.6</v>
      </c>
      <c r="K707" s="97">
        <v>357.96</v>
      </c>
      <c r="L707" s="96"/>
    </row>
    <row r="708" spans="1:12" ht="30">
      <c r="A708" s="8" t="s">
        <v>137</v>
      </c>
      <c r="B708" s="90" t="s">
        <v>126</v>
      </c>
      <c r="C708" s="90" t="s">
        <v>133</v>
      </c>
      <c r="D708" s="90" t="s">
        <v>135</v>
      </c>
      <c r="E708" s="84" t="s">
        <v>379</v>
      </c>
      <c r="F708" s="82"/>
      <c r="G708" s="82"/>
      <c r="H708" s="97">
        <f aca="true" t="shared" si="119" ref="H708:K710">H709</f>
        <v>4523.6</v>
      </c>
      <c r="I708" s="97">
        <f t="shared" si="119"/>
        <v>4434.14711</v>
      </c>
      <c r="J708" s="97">
        <f t="shared" si="119"/>
        <v>5445</v>
      </c>
      <c r="K708" s="97">
        <f t="shared" si="119"/>
        <v>5444.84369</v>
      </c>
      <c r="L708" s="96">
        <f t="shared" si="106"/>
        <v>99.99712929292929</v>
      </c>
    </row>
    <row r="709" spans="1:12" ht="30">
      <c r="A709" s="8" t="s">
        <v>50</v>
      </c>
      <c r="B709" s="90" t="s">
        <v>126</v>
      </c>
      <c r="C709" s="90" t="s">
        <v>133</v>
      </c>
      <c r="D709" s="90" t="s">
        <v>135</v>
      </c>
      <c r="E709" s="84" t="s">
        <v>379</v>
      </c>
      <c r="F709" s="84">
        <v>600</v>
      </c>
      <c r="G709" s="82"/>
      <c r="H709" s="97">
        <f t="shared" si="119"/>
        <v>4523.6</v>
      </c>
      <c r="I709" s="97">
        <f t="shared" si="119"/>
        <v>4434.14711</v>
      </c>
      <c r="J709" s="97">
        <f t="shared" si="119"/>
        <v>5445</v>
      </c>
      <c r="K709" s="97">
        <f t="shared" si="119"/>
        <v>5444.84369</v>
      </c>
      <c r="L709" s="96">
        <f t="shared" si="106"/>
        <v>99.99712929292929</v>
      </c>
    </row>
    <row r="710" spans="1:12" ht="15">
      <c r="A710" s="8" t="s">
        <v>51</v>
      </c>
      <c r="B710" s="90" t="s">
        <v>126</v>
      </c>
      <c r="C710" s="90" t="s">
        <v>133</v>
      </c>
      <c r="D710" s="90" t="s">
        <v>135</v>
      </c>
      <c r="E710" s="84" t="s">
        <v>379</v>
      </c>
      <c r="F710" s="84">
        <v>610</v>
      </c>
      <c r="G710" s="82"/>
      <c r="H710" s="97">
        <f t="shared" si="119"/>
        <v>4523.6</v>
      </c>
      <c r="I710" s="97">
        <f t="shared" si="119"/>
        <v>4434.14711</v>
      </c>
      <c r="J710" s="97">
        <f t="shared" si="119"/>
        <v>5445</v>
      </c>
      <c r="K710" s="97">
        <f t="shared" si="119"/>
        <v>5444.84369</v>
      </c>
      <c r="L710" s="96">
        <f t="shared" si="106"/>
        <v>99.99712929292929</v>
      </c>
    </row>
    <row r="711" spans="1:12" ht="15">
      <c r="A711" s="10" t="s">
        <v>8</v>
      </c>
      <c r="B711" s="90" t="s">
        <v>126</v>
      </c>
      <c r="C711" s="90" t="s">
        <v>133</v>
      </c>
      <c r="D711" s="90" t="s">
        <v>135</v>
      </c>
      <c r="E711" s="84" t="s">
        <v>379</v>
      </c>
      <c r="F711" s="84">
        <v>610</v>
      </c>
      <c r="G711" s="84">
        <v>1</v>
      </c>
      <c r="H711" s="97">
        <v>4523.6</v>
      </c>
      <c r="I711" s="97">
        <v>4434.14711</v>
      </c>
      <c r="J711" s="97">
        <v>5445</v>
      </c>
      <c r="K711" s="97">
        <v>5444.84369</v>
      </c>
      <c r="L711" s="96">
        <f t="shared" si="106"/>
        <v>99.99712929292929</v>
      </c>
    </row>
    <row r="712" spans="1:12" ht="15" hidden="1">
      <c r="A712" s="10"/>
      <c r="B712" s="90"/>
      <c r="C712" s="90"/>
      <c r="D712" s="90"/>
      <c r="E712" s="84"/>
      <c r="F712" s="84">
        <v>611</v>
      </c>
      <c r="G712" s="84"/>
      <c r="H712" s="97"/>
      <c r="I712" s="97"/>
      <c r="J712" s="97">
        <v>7800</v>
      </c>
      <c r="K712" s="97">
        <v>1304</v>
      </c>
      <c r="L712" s="96">
        <f>K712/J712*100</f>
        <v>16.71794871794872</v>
      </c>
    </row>
    <row r="713" spans="1:13" ht="60">
      <c r="A713" s="42" t="s">
        <v>229</v>
      </c>
      <c r="B713" s="90" t="s">
        <v>126</v>
      </c>
      <c r="C713" s="90" t="s">
        <v>133</v>
      </c>
      <c r="D713" s="90" t="s">
        <v>135</v>
      </c>
      <c r="E713" s="84" t="s">
        <v>455</v>
      </c>
      <c r="F713" s="84"/>
      <c r="G713" s="84"/>
      <c r="H713" s="97"/>
      <c r="I713" s="97"/>
      <c r="J713" s="97">
        <f>J714</f>
        <v>200</v>
      </c>
      <c r="K713" s="97">
        <f>K714</f>
        <v>200</v>
      </c>
      <c r="L713" s="96">
        <f t="shared" si="106"/>
        <v>100</v>
      </c>
      <c r="M713" s="41"/>
    </row>
    <row r="714" spans="1:13" ht="30">
      <c r="A714" s="8" t="s">
        <v>50</v>
      </c>
      <c r="B714" s="90" t="s">
        <v>126</v>
      </c>
      <c r="C714" s="90" t="s">
        <v>133</v>
      </c>
      <c r="D714" s="90" t="s">
        <v>135</v>
      </c>
      <c r="E714" s="84" t="s">
        <v>455</v>
      </c>
      <c r="F714" s="84">
        <v>600</v>
      </c>
      <c r="G714" s="82"/>
      <c r="H714" s="97">
        <f aca="true" t="shared" si="120" ref="H714:K715">H715</f>
        <v>32867.3</v>
      </c>
      <c r="I714" s="97">
        <f t="shared" si="120"/>
        <v>24825.95562</v>
      </c>
      <c r="J714" s="97">
        <f t="shared" si="120"/>
        <v>200</v>
      </c>
      <c r="K714" s="97">
        <f t="shared" si="120"/>
        <v>200</v>
      </c>
      <c r="L714" s="96">
        <f t="shared" si="106"/>
        <v>100</v>
      </c>
      <c r="M714" s="41"/>
    </row>
    <row r="715" spans="1:13" ht="15">
      <c r="A715" s="8" t="s">
        <v>51</v>
      </c>
      <c r="B715" s="90" t="s">
        <v>126</v>
      </c>
      <c r="C715" s="90" t="s">
        <v>133</v>
      </c>
      <c r="D715" s="90" t="s">
        <v>135</v>
      </c>
      <c r="E715" s="84" t="s">
        <v>455</v>
      </c>
      <c r="F715" s="84">
        <v>610</v>
      </c>
      <c r="G715" s="82"/>
      <c r="H715" s="97">
        <f t="shared" si="120"/>
        <v>32867.3</v>
      </c>
      <c r="I715" s="97">
        <f t="shared" si="120"/>
        <v>24825.95562</v>
      </c>
      <c r="J715" s="97">
        <f t="shared" si="120"/>
        <v>200</v>
      </c>
      <c r="K715" s="97">
        <f t="shared" si="120"/>
        <v>200</v>
      </c>
      <c r="L715" s="96">
        <f t="shared" si="106"/>
        <v>100</v>
      </c>
      <c r="M715" s="41"/>
    </row>
    <row r="716" spans="1:13" ht="15">
      <c r="A716" s="10" t="s">
        <v>9</v>
      </c>
      <c r="B716" s="90" t="s">
        <v>126</v>
      </c>
      <c r="C716" s="90" t="s">
        <v>133</v>
      </c>
      <c r="D716" s="90" t="s">
        <v>135</v>
      </c>
      <c r="E716" s="84" t="s">
        <v>455</v>
      </c>
      <c r="F716" s="84">
        <v>610</v>
      </c>
      <c r="G716" s="84">
        <v>2</v>
      </c>
      <c r="H716" s="97">
        <v>32867.3</v>
      </c>
      <c r="I716" s="97">
        <v>24825.95562</v>
      </c>
      <c r="J716" s="97">
        <v>200</v>
      </c>
      <c r="K716" s="97">
        <v>200</v>
      </c>
      <c r="L716" s="96">
        <f t="shared" si="106"/>
        <v>100</v>
      </c>
      <c r="M716" s="37"/>
    </row>
    <row r="717" spans="1:13" s="108" customFormat="1" ht="60" hidden="1">
      <c r="A717" s="71" t="s">
        <v>230</v>
      </c>
      <c r="B717" s="92" t="s">
        <v>126</v>
      </c>
      <c r="C717" s="92" t="s">
        <v>133</v>
      </c>
      <c r="D717" s="92" t="s">
        <v>135</v>
      </c>
      <c r="E717" s="87" t="s">
        <v>231</v>
      </c>
      <c r="F717" s="87"/>
      <c r="G717" s="87"/>
      <c r="H717" s="98"/>
      <c r="I717" s="98"/>
      <c r="J717" s="98">
        <f aca="true" t="shared" si="121" ref="J717:K721">J718</f>
        <v>0</v>
      </c>
      <c r="K717" s="98">
        <f t="shared" si="121"/>
        <v>60</v>
      </c>
      <c r="L717" s="148" t="e">
        <f t="shared" si="106"/>
        <v>#DIV/0!</v>
      </c>
      <c r="M717" s="107"/>
    </row>
    <row r="718" spans="1:13" s="108" customFormat="1" ht="90" hidden="1">
      <c r="A718" s="66" t="s">
        <v>232</v>
      </c>
      <c r="B718" s="92" t="s">
        <v>126</v>
      </c>
      <c r="C718" s="92" t="s">
        <v>133</v>
      </c>
      <c r="D718" s="92" t="s">
        <v>135</v>
      </c>
      <c r="E718" s="87" t="s">
        <v>233</v>
      </c>
      <c r="F718" s="87"/>
      <c r="G718" s="87"/>
      <c r="H718" s="98"/>
      <c r="I718" s="98"/>
      <c r="J718" s="98">
        <f t="shared" si="121"/>
        <v>0</v>
      </c>
      <c r="K718" s="98">
        <f t="shared" si="121"/>
        <v>60</v>
      </c>
      <c r="L718" s="148" t="e">
        <f t="shared" si="106"/>
        <v>#DIV/0!</v>
      </c>
      <c r="M718" s="107"/>
    </row>
    <row r="719" spans="1:13" s="108" customFormat="1" ht="90" hidden="1">
      <c r="A719" s="66" t="s">
        <v>234</v>
      </c>
      <c r="B719" s="92" t="s">
        <v>126</v>
      </c>
      <c r="C719" s="92" t="s">
        <v>133</v>
      </c>
      <c r="D719" s="92" t="s">
        <v>135</v>
      </c>
      <c r="E719" s="87" t="s">
        <v>235</v>
      </c>
      <c r="F719" s="87"/>
      <c r="G719" s="87"/>
      <c r="H719" s="98"/>
      <c r="I719" s="98"/>
      <c r="J719" s="98">
        <f t="shared" si="121"/>
        <v>0</v>
      </c>
      <c r="K719" s="98">
        <f t="shared" si="121"/>
        <v>60</v>
      </c>
      <c r="L719" s="148" t="e">
        <f aca="true" t="shared" si="122" ref="L719:L773">K719/J719*100</f>
        <v>#DIV/0!</v>
      </c>
      <c r="M719" s="107"/>
    </row>
    <row r="720" spans="1:13" s="108" customFormat="1" ht="30" hidden="1">
      <c r="A720" s="63" t="s">
        <v>50</v>
      </c>
      <c r="B720" s="92" t="s">
        <v>126</v>
      </c>
      <c r="C720" s="92" t="s">
        <v>133</v>
      </c>
      <c r="D720" s="92" t="s">
        <v>135</v>
      </c>
      <c r="E720" s="87" t="s">
        <v>235</v>
      </c>
      <c r="F720" s="87">
        <v>600</v>
      </c>
      <c r="G720" s="93"/>
      <c r="H720" s="98">
        <f>H721</f>
        <v>4523.6</v>
      </c>
      <c r="I720" s="98">
        <f>I721</f>
        <v>4434.14711</v>
      </c>
      <c r="J720" s="98">
        <f t="shared" si="121"/>
        <v>0</v>
      </c>
      <c r="K720" s="98">
        <f t="shared" si="121"/>
        <v>60</v>
      </c>
      <c r="L720" s="148" t="e">
        <f t="shared" si="122"/>
        <v>#DIV/0!</v>
      </c>
      <c r="M720" s="107"/>
    </row>
    <row r="721" spans="1:13" s="108" customFormat="1" ht="15" hidden="1">
      <c r="A721" s="63" t="s">
        <v>51</v>
      </c>
      <c r="B721" s="92" t="s">
        <v>126</v>
      </c>
      <c r="C721" s="92" t="s">
        <v>133</v>
      </c>
      <c r="D721" s="92" t="s">
        <v>135</v>
      </c>
      <c r="E721" s="87" t="s">
        <v>235</v>
      </c>
      <c r="F721" s="87">
        <v>610</v>
      </c>
      <c r="G721" s="93"/>
      <c r="H721" s="98">
        <f>H722</f>
        <v>4523.6</v>
      </c>
      <c r="I721" s="98">
        <f>I722</f>
        <v>4434.14711</v>
      </c>
      <c r="J721" s="98">
        <f t="shared" si="121"/>
        <v>0</v>
      </c>
      <c r="K721" s="98">
        <f t="shared" si="121"/>
        <v>60</v>
      </c>
      <c r="L721" s="148" t="e">
        <f t="shared" si="122"/>
        <v>#DIV/0!</v>
      </c>
      <c r="M721" s="107"/>
    </row>
    <row r="722" spans="1:13" s="108" customFormat="1" ht="15" hidden="1">
      <c r="A722" s="64" t="s">
        <v>9</v>
      </c>
      <c r="B722" s="92" t="s">
        <v>126</v>
      </c>
      <c r="C722" s="92" t="s">
        <v>133</v>
      </c>
      <c r="D722" s="92" t="s">
        <v>135</v>
      </c>
      <c r="E722" s="87" t="s">
        <v>235</v>
      </c>
      <c r="F722" s="87">
        <v>610</v>
      </c>
      <c r="G722" s="87">
        <v>2</v>
      </c>
      <c r="H722" s="98">
        <v>4523.6</v>
      </c>
      <c r="I722" s="98">
        <v>4434.14711</v>
      </c>
      <c r="J722" s="98"/>
      <c r="K722" s="98">
        <v>60</v>
      </c>
      <c r="L722" s="148" t="e">
        <f t="shared" si="122"/>
        <v>#DIV/0!</v>
      </c>
      <c r="M722" s="107"/>
    </row>
    <row r="723" spans="1:12" ht="15" hidden="1">
      <c r="A723" s="10"/>
      <c r="B723" s="90"/>
      <c r="C723" s="90"/>
      <c r="D723" s="90"/>
      <c r="E723" s="84"/>
      <c r="F723" s="84">
        <v>612</v>
      </c>
      <c r="G723" s="84"/>
      <c r="H723" s="97"/>
      <c r="I723" s="97"/>
      <c r="J723" s="97">
        <v>100</v>
      </c>
      <c r="K723" s="97"/>
      <c r="L723" s="96"/>
    </row>
    <row r="724" spans="1:15" ht="60">
      <c r="A724" s="74" t="s">
        <v>550</v>
      </c>
      <c r="B724" s="90" t="s">
        <v>126</v>
      </c>
      <c r="C724" s="90" t="s">
        <v>133</v>
      </c>
      <c r="D724" s="90" t="s">
        <v>135</v>
      </c>
      <c r="E724" s="84" t="s">
        <v>551</v>
      </c>
      <c r="F724" s="84"/>
      <c r="G724" s="84"/>
      <c r="H724" s="97"/>
      <c r="I724" s="97"/>
      <c r="J724" s="97">
        <f>J725</f>
        <v>8.481</v>
      </c>
      <c r="K724" s="97">
        <f>K725</f>
        <v>8.481</v>
      </c>
      <c r="L724" s="96">
        <f aca="true" t="shared" si="123" ref="L724:L735">K724/J724*100</f>
        <v>100</v>
      </c>
      <c r="O724" s="100"/>
    </row>
    <row r="725" spans="1:15" ht="30">
      <c r="A725" s="8" t="s">
        <v>50</v>
      </c>
      <c r="B725" s="90" t="s">
        <v>126</v>
      </c>
      <c r="C725" s="90" t="s">
        <v>133</v>
      </c>
      <c r="D725" s="90" t="s">
        <v>135</v>
      </c>
      <c r="E725" s="84" t="s">
        <v>551</v>
      </c>
      <c r="F725" s="84">
        <v>600</v>
      </c>
      <c r="G725" s="82"/>
      <c r="H725" s="97">
        <f aca="true" t="shared" si="124" ref="H725:K726">H726</f>
        <v>32867.3</v>
      </c>
      <c r="I725" s="97">
        <f t="shared" si="124"/>
        <v>24825.95562</v>
      </c>
      <c r="J725" s="97">
        <f t="shared" si="124"/>
        <v>8.481</v>
      </c>
      <c r="K725" s="97">
        <f t="shared" si="124"/>
        <v>8.481</v>
      </c>
      <c r="L725" s="96">
        <f t="shared" si="123"/>
        <v>100</v>
      </c>
      <c r="O725" s="100"/>
    </row>
    <row r="726" spans="1:15" ht="15">
      <c r="A726" s="8" t="s">
        <v>51</v>
      </c>
      <c r="B726" s="90" t="s">
        <v>126</v>
      </c>
      <c r="C726" s="90" t="s">
        <v>133</v>
      </c>
      <c r="D726" s="90" t="s">
        <v>135</v>
      </c>
      <c r="E726" s="84" t="s">
        <v>551</v>
      </c>
      <c r="F726" s="84">
        <v>610</v>
      </c>
      <c r="G726" s="82"/>
      <c r="H726" s="97">
        <f t="shared" si="124"/>
        <v>32867.3</v>
      </c>
      <c r="I726" s="97">
        <f t="shared" si="124"/>
        <v>24825.95562</v>
      </c>
      <c r="J726" s="97">
        <f t="shared" si="124"/>
        <v>8.481</v>
      </c>
      <c r="K726" s="97">
        <f t="shared" si="124"/>
        <v>8.481</v>
      </c>
      <c r="L726" s="96">
        <f t="shared" si="123"/>
        <v>100</v>
      </c>
      <c r="O726" s="100"/>
    </row>
    <row r="727" spans="1:15" ht="15">
      <c r="A727" s="10" t="s">
        <v>9</v>
      </c>
      <c r="B727" s="90" t="s">
        <v>126</v>
      </c>
      <c r="C727" s="90" t="s">
        <v>133</v>
      </c>
      <c r="D727" s="90" t="s">
        <v>135</v>
      </c>
      <c r="E727" s="84" t="s">
        <v>551</v>
      </c>
      <c r="F727" s="84">
        <v>610</v>
      </c>
      <c r="G727" s="84">
        <v>2</v>
      </c>
      <c r="H727" s="97">
        <v>32867.3</v>
      </c>
      <c r="I727" s="97">
        <v>24825.95562</v>
      </c>
      <c r="J727" s="97">
        <v>8.481</v>
      </c>
      <c r="K727" s="97">
        <v>8.481</v>
      </c>
      <c r="L727" s="96">
        <f t="shared" si="123"/>
        <v>100</v>
      </c>
      <c r="O727" s="100"/>
    </row>
    <row r="728" spans="1:15" ht="60">
      <c r="A728" s="74" t="s">
        <v>553</v>
      </c>
      <c r="B728" s="90" t="s">
        <v>126</v>
      </c>
      <c r="C728" s="90" t="s">
        <v>133</v>
      </c>
      <c r="D728" s="90" t="s">
        <v>135</v>
      </c>
      <c r="E728" s="84" t="s">
        <v>552</v>
      </c>
      <c r="F728" s="84"/>
      <c r="G728" s="84"/>
      <c r="H728" s="97"/>
      <c r="I728" s="97"/>
      <c r="J728" s="97">
        <f>J729</f>
        <v>33</v>
      </c>
      <c r="K728" s="97">
        <f>K729</f>
        <v>33</v>
      </c>
      <c r="L728" s="96">
        <f t="shared" si="123"/>
        <v>100</v>
      </c>
      <c r="O728" s="100"/>
    </row>
    <row r="729" spans="1:15" ht="30">
      <c r="A729" s="8" t="s">
        <v>50</v>
      </c>
      <c r="B729" s="90" t="s">
        <v>126</v>
      </c>
      <c r="C729" s="90" t="s">
        <v>133</v>
      </c>
      <c r="D729" s="90" t="s">
        <v>135</v>
      </c>
      <c r="E729" s="84" t="s">
        <v>552</v>
      </c>
      <c r="F729" s="84">
        <v>600</v>
      </c>
      <c r="G729" s="82"/>
      <c r="H729" s="97">
        <f aca="true" t="shared" si="125" ref="H729:K730">H730</f>
        <v>32867.3</v>
      </c>
      <c r="I729" s="97">
        <f t="shared" si="125"/>
        <v>24825.95562</v>
      </c>
      <c r="J729" s="97">
        <f t="shared" si="125"/>
        <v>33</v>
      </c>
      <c r="K729" s="97">
        <f t="shared" si="125"/>
        <v>33</v>
      </c>
      <c r="L729" s="96">
        <f t="shared" si="123"/>
        <v>100</v>
      </c>
      <c r="O729" s="100"/>
    </row>
    <row r="730" spans="1:15" ht="15">
      <c r="A730" s="8" t="s">
        <v>51</v>
      </c>
      <c r="B730" s="90" t="s">
        <v>126</v>
      </c>
      <c r="C730" s="90" t="s">
        <v>133</v>
      </c>
      <c r="D730" s="90" t="s">
        <v>135</v>
      </c>
      <c r="E730" s="84" t="s">
        <v>552</v>
      </c>
      <c r="F730" s="84">
        <v>610</v>
      </c>
      <c r="G730" s="82"/>
      <c r="H730" s="97">
        <f t="shared" si="125"/>
        <v>32867.3</v>
      </c>
      <c r="I730" s="97">
        <f t="shared" si="125"/>
        <v>24825.95562</v>
      </c>
      <c r="J730" s="97">
        <f t="shared" si="125"/>
        <v>33</v>
      </c>
      <c r="K730" s="97">
        <f t="shared" si="125"/>
        <v>33</v>
      </c>
      <c r="L730" s="96">
        <f t="shared" si="123"/>
        <v>100</v>
      </c>
      <c r="O730" s="100"/>
    </row>
    <row r="731" spans="1:15" ht="15">
      <c r="A731" s="10" t="s">
        <v>9</v>
      </c>
      <c r="B731" s="90" t="s">
        <v>126</v>
      </c>
      <c r="C731" s="90" t="s">
        <v>133</v>
      </c>
      <c r="D731" s="90" t="s">
        <v>135</v>
      </c>
      <c r="E731" s="84" t="s">
        <v>552</v>
      </c>
      <c r="F731" s="84">
        <v>610</v>
      </c>
      <c r="G731" s="84">
        <v>2</v>
      </c>
      <c r="H731" s="97">
        <v>32867.3</v>
      </c>
      <c r="I731" s="97">
        <v>24825.95562</v>
      </c>
      <c r="J731" s="97">
        <v>33</v>
      </c>
      <c r="K731" s="97">
        <v>33</v>
      </c>
      <c r="L731" s="96">
        <f t="shared" si="123"/>
        <v>100</v>
      </c>
      <c r="O731" s="100"/>
    </row>
    <row r="732" spans="1:13" ht="24" customHeight="1">
      <c r="A732" s="42" t="s">
        <v>491</v>
      </c>
      <c r="B732" s="90" t="s">
        <v>126</v>
      </c>
      <c r="C732" s="90" t="s">
        <v>133</v>
      </c>
      <c r="D732" s="90" t="s">
        <v>135</v>
      </c>
      <c r="E732" s="84" t="s">
        <v>490</v>
      </c>
      <c r="F732" s="84"/>
      <c r="G732" s="84"/>
      <c r="H732" s="97"/>
      <c r="I732" s="97"/>
      <c r="J732" s="97">
        <f>J733</f>
        <v>100</v>
      </c>
      <c r="K732" s="97">
        <f>K733</f>
        <v>100</v>
      </c>
      <c r="L732" s="96">
        <f t="shared" si="123"/>
        <v>100</v>
      </c>
      <c r="M732" s="41"/>
    </row>
    <row r="733" spans="1:13" ht="30">
      <c r="A733" s="8" t="s">
        <v>50</v>
      </c>
      <c r="B733" s="90" t="s">
        <v>126</v>
      </c>
      <c r="C733" s="90" t="s">
        <v>133</v>
      </c>
      <c r="D733" s="90" t="s">
        <v>135</v>
      </c>
      <c r="E733" s="84" t="s">
        <v>490</v>
      </c>
      <c r="F733" s="84">
        <v>600</v>
      </c>
      <c r="G733" s="82"/>
      <c r="H733" s="97">
        <f aca="true" t="shared" si="126" ref="H733:K734">H734</f>
        <v>32867.3</v>
      </c>
      <c r="I733" s="97">
        <f t="shared" si="126"/>
        <v>24825.95562</v>
      </c>
      <c r="J733" s="97">
        <f t="shared" si="126"/>
        <v>100</v>
      </c>
      <c r="K733" s="97">
        <f t="shared" si="126"/>
        <v>100</v>
      </c>
      <c r="L733" s="96">
        <f t="shared" si="123"/>
        <v>100</v>
      </c>
      <c r="M733" s="41"/>
    </row>
    <row r="734" spans="1:13" ht="15">
      <c r="A734" s="8" t="s">
        <v>51</v>
      </c>
      <c r="B734" s="90" t="s">
        <v>126</v>
      </c>
      <c r="C734" s="90" t="s">
        <v>133</v>
      </c>
      <c r="D734" s="90" t="s">
        <v>135</v>
      </c>
      <c r="E734" s="84" t="s">
        <v>490</v>
      </c>
      <c r="F734" s="84">
        <v>610</v>
      </c>
      <c r="G734" s="82"/>
      <c r="H734" s="97">
        <f t="shared" si="126"/>
        <v>32867.3</v>
      </c>
      <c r="I734" s="97">
        <f t="shared" si="126"/>
        <v>24825.95562</v>
      </c>
      <c r="J734" s="97">
        <f t="shared" si="126"/>
        <v>100</v>
      </c>
      <c r="K734" s="97">
        <f t="shared" si="126"/>
        <v>100</v>
      </c>
      <c r="L734" s="96">
        <f t="shared" si="123"/>
        <v>100</v>
      </c>
      <c r="M734" s="41"/>
    </row>
    <row r="735" spans="1:13" ht="15">
      <c r="A735" s="10" t="s">
        <v>9</v>
      </c>
      <c r="B735" s="90" t="s">
        <v>126</v>
      </c>
      <c r="C735" s="90" t="s">
        <v>133</v>
      </c>
      <c r="D735" s="90" t="s">
        <v>135</v>
      </c>
      <c r="E735" s="84" t="s">
        <v>490</v>
      </c>
      <c r="F735" s="84">
        <v>610</v>
      </c>
      <c r="G735" s="84">
        <v>2</v>
      </c>
      <c r="H735" s="97">
        <v>32867.3</v>
      </c>
      <c r="I735" s="97">
        <v>24825.95562</v>
      </c>
      <c r="J735" s="97">
        <v>100</v>
      </c>
      <c r="K735" s="97">
        <v>100</v>
      </c>
      <c r="L735" s="96">
        <f t="shared" si="123"/>
        <v>100</v>
      </c>
      <c r="M735" s="37"/>
    </row>
    <row r="736" spans="1:13" s="115" customFormat="1" ht="45">
      <c r="A736" s="81" t="s">
        <v>142</v>
      </c>
      <c r="B736" s="90" t="s">
        <v>126</v>
      </c>
      <c r="C736" s="90" t="s">
        <v>133</v>
      </c>
      <c r="D736" s="90" t="s">
        <v>135</v>
      </c>
      <c r="E736" s="84" t="s">
        <v>381</v>
      </c>
      <c r="F736" s="82"/>
      <c r="G736" s="82"/>
      <c r="H736" s="97">
        <f aca="true" t="shared" si="127" ref="H736:K740">H737</f>
        <v>18</v>
      </c>
      <c r="I736" s="97">
        <f t="shared" si="127"/>
        <v>0</v>
      </c>
      <c r="J736" s="97">
        <f t="shared" si="127"/>
        <v>35.6</v>
      </c>
      <c r="K736" s="97">
        <f t="shared" si="127"/>
        <v>35.1</v>
      </c>
      <c r="L736" s="96">
        <f t="shared" si="122"/>
        <v>98.59550561797754</v>
      </c>
      <c r="M736" s="114"/>
    </row>
    <row r="737" spans="1:13" s="115" customFormat="1" ht="30">
      <c r="A737" s="81" t="s">
        <v>307</v>
      </c>
      <c r="B737" s="90" t="s">
        <v>126</v>
      </c>
      <c r="C737" s="90" t="s">
        <v>133</v>
      </c>
      <c r="D737" s="90" t="s">
        <v>135</v>
      </c>
      <c r="E737" s="84" t="s">
        <v>382</v>
      </c>
      <c r="F737" s="82"/>
      <c r="G737" s="82"/>
      <c r="H737" s="97">
        <f t="shared" si="127"/>
        <v>18</v>
      </c>
      <c r="I737" s="97">
        <f t="shared" si="127"/>
        <v>0</v>
      </c>
      <c r="J737" s="97">
        <f>J738+J743</f>
        <v>35.6</v>
      </c>
      <c r="K737" s="97">
        <f>K738+K743</f>
        <v>35.1</v>
      </c>
      <c r="L737" s="96">
        <f t="shared" si="122"/>
        <v>98.59550561797754</v>
      </c>
      <c r="M737" s="114"/>
    </row>
    <row r="738" spans="1:13" s="115" customFormat="1" ht="120">
      <c r="A738" s="81" t="s">
        <v>380</v>
      </c>
      <c r="B738" s="90" t="s">
        <v>126</v>
      </c>
      <c r="C738" s="90" t="s">
        <v>133</v>
      </c>
      <c r="D738" s="90" t="s">
        <v>135</v>
      </c>
      <c r="E738" s="80" t="s">
        <v>383</v>
      </c>
      <c r="F738" s="82"/>
      <c r="G738" s="82"/>
      <c r="H738" s="97">
        <f t="shared" si="127"/>
        <v>18</v>
      </c>
      <c r="I738" s="97">
        <f t="shared" si="127"/>
        <v>0</v>
      </c>
      <c r="J738" s="97">
        <f t="shared" si="127"/>
        <v>19</v>
      </c>
      <c r="K738" s="97">
        <f t="shared" si="127"/>
        <v>18.5</v>
      </c>
      <c r="L738" s="96">
        <f t="shared" si="122"/>
        <v>97.36842105263158</v>
      </c>
      <c r="M738" s="114"/>
    </row>
    <row r="739" spans="1:13" s="115" customFormat="1" ht="30">
      <c r="A739" s="8" t="s">
        <v>50</v>
      </c>
      <c r="B739" s="90" t="s">
        <v>126</v>
      </c>
      <c r="C739" s="90" t="s">
        <v>133</v>
      </c>
      <c r="D739" s="90" t="s">
        <v>135</v>
      </c>
      <c r="E739" s="80" t="s">
        <v>383</v>
      </c>
      <c r="F739" s="84">
        <v>600</v>
      </c>
      <c r="G739" s="82"/>
      <c r="H739" s="97">
        <f t="shared" si="127"/>
        <v>18</v>
      </c>
      <c r="I739" s="97">
        <f t="shared" si="127"/>
        <v>0</v>
      </c>
      <c r="J739" s="97">
        <f t="shared" si="127"/>
        <v>19</v>
      </c>
      <c r="K739" s="97">
        <f t="shared" si="127"/>
        <v>18.5</v>
      </c>
      <c r="L739" s="96">
        <f t="shared" si="122"/>
        <v>97.36842105263158</v>
      </c>
      <c r="M739" s="114"/>
    </row>
    <row r="740" spans="1:13" s="115" customFormat="1" ht="15">
      <c r="A740" s="8" t="s">
        <v>51</v>
      </c>
      <c r="B740" s="90" t="s">
        <v>126</v>
      </c>
      <c r="C740" s="90" t="s">
        <v>133</v>
      </c>
      <c r="D740" s="90" t="s">
        <v>135</v>
      </c>
      <c r="E740" s="80" t="s">
        <v>383</v>
      </c>
      <c r="F740" s="84">
        <v>610</v>
      </c>
      <c r="G740" s="82"/>
      <c r="H740" s="97">
        <f t="shared" si="127"/>
        <v>18</v>
      </c>
      <c r="I740" s="97">
        <f t="shared" si="127"/>
        <v>0</v>
      </c>
      <c r="J740" s="97">
        <f>J741</f>
        <v>19</v>
      </c>
      <c r="K740" s="97">
        <f>K741</f>
        <v>18.5</v>
      </c>
      <c r="L740" s="96">
        <f t="shared" si="122"/>
        <v>97.36842105263158</v>
      </c>
      <c r="M740" s="114"/>
    </row>
    <row r="741" spans="1:13" s="115" customFormat="1" ht="15">
      <c r="A741" s="10" t="s">
        <v>8</v>
      </c>
      <c r="B741" s="90" t="s">
        <v>126</v>
      </c>
      <c r="C741" s="90" t="s">
        <v>133</v>
      </c>
      <c r="D741" s="90" t="s">
        <v>135</v>
      </c>
      <c r="E741" s="80" t="s">
        <v>383</v>
      </c>
      <c r="F741" s="84">
        <v>610</v>
      </c>
      <c r="G741" s="84">
        <v>1</v>
      </c>
      <c r="H741" s="97">
        <v>18</v>
      </c>
      <c r="I741" s="97"/>
      <c r="J741" s="97">
        <v>19</v>
      </c>
      <c r="K741" s="97">
        <v>18.5</v>
      </c>
      <c r="L741" s="96">
        <f t="shared" si="122"/>
        <v>97.36842105263158</v>
      </c>
      <c r="M741" s="114"/>
    </row>
    <row r="742" spans="1:13" s="115" customFormat="1" ht="15" hidden="1">
      <c r="A742" s="10"/>
      <c r="B742" s="90"/>
      <c r="C742" s="90"/>
      <c r="D742" s="90"/>
      <c r="E742" s="80"/>
      <c r="F742" s="84">
        <v>611</v>
      </c>
      <c r="G742" s="84"/>
      <c r="H742" s="97"/>
      <c r="I742" s="97"/>
      <c r="J742" s="97">
        <v>50</v>
      </c>
      <c r="K742" s="97"/>
      <c r="L742" s="96"/>
      <c r="M742" s="114"/>
    </row>
    <row r="743" spans="1:15" s="115" customFormat="1" ht="30">
      <c r="A743" s="81" t="s">
        <v>545</v>
      </c>
      <c r="B743" s="90" t="s">
        <v>126</v>
      </c>
      <c r="C743" s="90" t="s">
        <v>133</v>
      </c>
      <c r="D743" s="90" t="s">
        <v>135</v>
      </c>
      <c r="E743" s="80" t="s">
        <v>546</v>
      </c>
      <c r="F743" s="82"/>
      <c r="G743" s="82"/>
      <c r="H743" s="97">
        <f aca="true" t="shared" si="128" ref="H743:K745">H744</f>
        <v>18</v>
      </c>
      <c r="I743" s="97">
        <f t="shared" si="128"/>
        <v>0</v>
      </c>
      <c r="J743" s="97">
        <f t="shared" si="128"/>
        <v>16.6</v>
      </c>
      <c r="K743" s="97">
        <f t="shared" si="128"/>
        <v>16.6</v>
      </c>
      <c r="L743" s="197">
        <f>K743/J743*100</f>
        <v>100</v>
      </c>
      <c r="M743" s="100"/>
      <c r="O743" s="100"/>
    </row>
    <row r="744" spans="1:15" s="115" customFormat="1" ht="30">
      <c r="A744" s="8" t="s">
        <v>50</v>
      </c>
      <c r="B744" s="90" t="s">
        <v>126</v>
      </c>
      <c r="C744" s="90" t="s">
        <v>133</v>
      </c>
      <c r="D744" s="90" t="s">
        <v>135</v>
      </c>
      <c r="E744" s="80" t="s">
        <v>546</v>
      </c>
      <c r="F744" s="84">
        <v>600</v>
      </c>
      <c r="G744" s="82"/>
      <c r="H744" s="97">
        <f t="shared" si="128"/>
        <v>18</v>
      </c>
      <c r="I744" s="97">
        <f t="shared" si="128"/>
        <v>0</v>
      </c>
      <c r="J744" s="97">
        <f t="shared" si="128"/>
        <v>16.6</v>
      </c>
      <c r="K744" s="97">
        <f t="shared" si="128"/>
        <v>16.6</v>
      </c>
      <c r="L744" s="197">
        <f>K744/J744*100</f>
        <v>100</v>
      </c>
      <c r="M744" s="100"/>
      <c r="O744" s="100"/>
    </row>
    <row r="745" spans="1:15" s="115" customFormat="1" ht="15">
      <c r="A745" s="8" t="s">
        <v>51</v>
      </c>
      <c r="B745" s="90" t="s">
        <v>126</v>
      </c>
      <c r="C745" s="90" t="s">
        <v>133</v>
      </c>
      <c r="D745" s="90" t="s">
        <v>135</v>
      </c>
      <c r="E745" s="80" t="s">
        <v>546</v>
      </c>
      <c r="F745" s="84">
        <v>610</v>
      </c>
      <c r="G745" s="82"/>
      <c r="H745" s="97">
        <f t="shared" si="128"/>
        <v>18</v>
      </c>
      <c r="I745" s="97">
        <f t="shared" si="128"/>
        <v>0</v>
      </c>
      <c r="J745" s="97">
        <f>J746</f>
        <v>16.6</v>
      </c>
      <c r="K745" s="97">
        <f>K746</f>
        <v>16.6</v>
      </c>
      <c r="L745" s="197">
        <f>K745/J745*100</f>
        <v>100</v>
      </c>
      <c r="M745" s="100"/>
      <c r="O745" s="100"/>
    </row>
    <row r="746" spans="1:15" s="115" customFormat="1" ht="15">
      <c r="A746" s="10" t="s">
        <v>9</v>
      </c>
      <c r="B746" s="90" t="s">
        <v>126</v>
      </c>
      <c r="C746" s="90" t="s">
        <v>133</v>
      </c>
      <c r="D746" s="90" t="s">
        <v>135</v>
      </c>
      <c r="E746" s="80" t="s">
        <v>546</v>
      </c>
      <c r="F746" s="84">
        <v>610</v>
      </c>
      <c r="G746" s="84">
        <v>2</v>
      </c>
      <c r="H746" s="97">
        <v>18</v>
      </c>
      <c r="I746" s="97"/>
      <c r="J746" s="97">
        <v>16.6</v>
      </c>
      <c r="K746" s="97">
        <v>16.6</v>
      </c>
      <c r="L746" s="197">
        <f>K746/J746*100</f>
        <v>100</v>
      </c>
      <c r="M746" s="100"/>
      <c r="O746" s="100"/>
    </row>
    <row r="747" spans="1:12" ht="30">
      <c r="A747" s="72" t="s">
        <v>304</v>
      </c>
      <c r="B747" s="90" t="s">
        <v>126</v>
      </c>
      <c r="C747" s="90" t="s">
        <v>133</v>
      </c>
      <c r="D747" s="90" t="s">
        <v>135</v>
      </c>
      <c r="E747" s="84" t="s">
        <v>365</v>
      </c>
      <c r="F747" s="82"/>
      <c r="G747" s="82"/>
      <c r="H747" s="97">
        <f aca="true" t="shared" si="129" ref="H747:K751">H748</f>
        <v>3</v>
      </c>
      <c r="I747" s="97">
        <f t="shared" si="129"/>
        <v>0</v>
      </c>
      <c r="J747" s="97">
        <f t="shared" si="129"/>
        <v>4</v>
      </c>
      <c r="K747" s="97">
        <f t="shared" si="129"/>
        <v>0</v>
      </c>
      <c r="L747" s="96">
        <f t="shared" si="122"/>
        <v>0</v>
      </c>
    </row>
    <row r="748" spans="1:12" ht="30">
      <c r="A748" s="72" t="s">
        <v>319</v>
      </c>
      <c r="B748" s="90" t="s">
        <v>126</v>
      </c>
      <c r="C748" s="90" t="s">
        <v>133</v>
      </c>
      <c r="D748" s="90" t="s">
        <v>135</v>
      </c>
      <c r="E748" s="84" t="s">
        <v>384</v>
      </c>
      <c r="F748" s="82"/>
      <c r="G748" s="82"/>
      <c r="H748" s="97">
        <f t="shared" si="129"/>
        <v>3</v>
      </c>
      <c r="I748" s="97">
        <f t="shared" si="129"/>
        <v>0</v>
      </c>
      <c r="J748" s="97">
        <f t="shared" si="129"/>
        <v>4</v>
      </c>
      <c r="K748" s="97">
        <f t="shared" si="129"/>
        <v>0</v>
      </c>
      <c r="L748" s="96">
        <f t="shared" si="122"/>
        <v>0</v>
      </c>
    </row>
    <row r="749" spans="1:12" ht="75">
      <c r="A749" s="72" t="s">
        <v>385</v>
      </c>
      <c r="B749" s="90" t="s">
        <v>126</v>
      </c>
      <c r="C749" s="90" t="s">
        <v>133</v>
      </c>
      <c r="D749" s="90" t="s">
        <v>135</v>
      </c>
      <c r="E749" s="80" t="s">
        <v>386</v>
      </c>
      <c r="F749" s="82"/>
      <c r="G749" s="82"/>
      <c r="H749" s="97">
        <f t="shared" si="129"/>
        <v>3</v>
      </c>
      <c r="I749" s="97">
        <f t="shared" si="129"/>
        <v>0</v>
      </c>
      <c r="J749" s="97">
        <f t="shared" si="129"/>
        <v>4</v>
      </c>
      <c r="K749" s="97">
        <f t="shared" si="129"/>
        <v>0</v>
      </c>
      <c r="L749" s="96">
        <f t="shared" si="122"/>
        <v>0</v>
      </c>
    </row>
    <row r="750" spans="1:12" ht="30">
      <c r="A750" s="8" t="s">
        <v>50</v>
      </c>
      <c r="B750" s="90" t="s">
        <v>126</v>
      </c>
      <c r="C750" s="90" t="s">
        <v>133</v>
      </c>
      <c r="D750" s="90" t="s">
        <v>135</v>
      </c>
      <c r="E750" s="80" t="s">
        <v>386</v>
      </c>
      <c r="F750" s="84">
        <v>600</v>
      </c>
      <c r="G750" s="82"/>
      <c r="H750" s="97">
        <f t="shared" si="129"/>
        <v>3</v>
      </c>
      <c r="I750" s="97">
        <f t="shared" si="129"/>
        <v>0</v>
      </c>
      <c r="J750" s="97">
        <f t="shared" si="129"/>
        <v>4</v>
      </c>
      <c r="K750" s="97">
        <f t="shared" si="129"/>
        <v>0</v>
      </c>
      <c r="L750" s="96">
        <f t="shared" si="122"/>
        <v>0</v>
      </c>
    </row>
    <row r="751" spans="1:12" ht="15">
      <c r="A751" s="8" t="s">
        <v>51</v>
      </c>
      <c r="B751" s="90" t="s">
        <v>126</v>
      </c>
      <c r="C751" s="90" t="s">
        <v>133</v>
      </c>
      <c r="D751" s="90" t="s">
        <v>135</v>
      </c>
      <c r="E751" s="80" t="s">
        <v>386</v>
      </c>
      <c r="F751" s="84">
        <v>610</v>
      </c>
      <c r="G751" s="82"/>
      <c r="H751" s="97">
        <f t="shared" si="129"/>
        <v>3</v>
      </c>
      <c r="I751" s="97">
        <f t="shared" si="129"/>
        <v>0</v>
      </c>
      <c r="J751" s="97">
        <f t="shared" si="129"/>
        <v>4</v>
      </c>
      <c r="K751" s="97">
        <f t="shared" si="129"/>
        <v>0</v>
      </c>
      <c r="L751" s="96">
        <f t="shared" si="122"/>
        <v>0</v>
      </c>
    </row>
    <row r="752" spans="1:12" ht="15">
      <c r="A752" s="10" t="s">
        <v>8</v>
      </c>
      <c r="B752" s="90" t="s">
        <v>126</v>
      </c>
      <c r="C752" s="90" t="s">
        <v>133</v>
      </c>
      <c r="D752" s="90" t="s">
        <v>135</v>
      </c>
      <c r="E752" s="80" t="s">
        <v>386</v>
      </c>
      <c r="F752" s="84">
        <v>610</v>
      </c>
      <c r="G752" s="84">
        <v>1</v>
      </c>
      <c r="H752" s="97">
        <v>3</v>
      </c>
      <c r="I752" s="97"/>
      <c r="J752" s="97">
        <f>J753</f>
        <v>4</v>
      </c>
      <c r="K752" s="97">
        <f>K753</f>
        <v>0</v>
      </c>
      <c r="L752" s="96">
        <f t="shared" si="122"/>
        <v>0</v>
      </c>
    </row>
    <row r="753" spans="1:12" ht="15" hidden="1">
      <c r="A753" s="10"/>
      <c r="B753" s="90"/>
      <c r="C753" s="90"/>
      <c r="D753" s="90"/>
      <c r="E753" s="80"/>
      <c r="F753" s="84">
        <v>611</v>
      </c>
      <c r="G753" s="84"/>
      <c r="H753" s="97"/>
      <c r="I753" s="97"/>
      <c r="J753" s="97">
        <v>4</v>
      </c>
      <c r="K753" s="97"/>
      <c r="L753" s="96"/>
    </row>
    <row r="754" spans="1:12" ht="15">
      <c r="A754" s="7" t="s">
        <v>138</v>
      </c>
      <c r="B754" s="155" t="s">
        <v>126</v>
      </c>
      <c r="C754" s="155" t="s">
        <v>133</v>
      </c>
      <c r="D754" s="155" t="s">
        <v>139</v>
      </c>
      <c r="E754" s="83"/>
      <c r="F754" s="83"/>
      <c r="G754" s="83"/>
      <c r="H754" s="157">
        <f>H755</f>
        <v>1710</v>
      </c>
      <c r="I754" s="157">
        <f>I755</f>
        <v>1625.25495</v>
      </c>
      <c r="J754" s="157">
        <f>J755</f>
        <v>2273.5</v>
      </c>
      <c r="K754" s="142">
        <f>K755</f>
        <v>2270.7482600000003</v>
      </c>
      <c r="L754" s="143">
        <f t="shared" si="122"/>
        <v>99.87896459203873</v>
      </c>
    </row>
    <row r="755" spans="1:12" ht="15">
      <c r="A755" s="8" t="s">
        <v>16</v>
      </c>
      <c r="B755" s="90" t="s">
        <v>126</v>
      </c>
      <c r="C755" s="90" t="s">
        <v>133</v>
      </c>
      <c r="D755" s="90" t="s">
        <v>139</v>
      </c>
      <c r="E755" s="84" t="s">
        <v>297</v>
      </c>
      <c r="F755" s="82"/>
      <c r="G755" s="82"/>
      <c r="H755" s="97">
        <f>H756+H770</f>
        <v>1710</v>
      </c>
      <c r="I755" s="97">
        <f>I756+I770</f>
        <v>1625.25495</v>
      </c>
      <c r="J755" s="97">
        <f>J756+J770</f>
        <v>2273.5</v>
      </c>
      <c r="K755" s="97">
        <f>K756+K770</f>
        <v>2270.7482600000003</v>
      </c>
      <c r="L755" s="96">
        <f t="shared" si="122"/>
        <v>99.87896459203873</v>
      </c>
    </row>
    <row r="756" spans="1:12" ht="30">
      <c r="A756" s="8" t="s">
        <v>66</v>
      </c>
      <c r="B756" s="90" t="s">
        <v>126</v>
      </c>
      <c r="C756" s="90" t="s">
        <v>133</v>
      </c>
      <c r="D756" s="90" t="s">
        <v>139</v>
      </c>
      <c r="E756" s="84" t="s">
        <v>295</v>
      </c>
      <c r="F756" s="82"/>
      <c r="G756" s="82"/>
      <c r="H756" s="97">
        <f>H757+H762+H768</f>
        <v>1094.9</v>
      </c>
      <c r="I756" s="97">
        <f>I757+I762+I768</f>
        <v>1018.9307299999999</v>
      </c>
      <c r="J756" s="97">
        <f>J757+J762+J768</f>
        <v>1441</v>
      </c>
      <c r="K756" s="97">
        <f>K757+K762+K768</f>
        <v>1439.13282</v>
      </c>
      <c r="L756" s="96">
        <f t="shared" si="122"/>
        <v>99.87042470506593</v>
      </c>
    </row>
    <row r="757" spans="1:12" ht="60">
      <c r="A757" s="8" t="s">
        <v>19</v>
      </c>
      <c r="B757" s="90" t="s">
        <v>126</v>
      </c>
      <c r="C757" s="90" t="s">
        <v>133</v>
      </c>
      <c r="D757" s="90" t="s">
        <v>139</v>
      </c>
      <c r="E757" s="84" t="s">
        <v>295</v>
      </c>
      <c r="F757" s="84">
        <v>100</v>
      </c>
      <c r="G757" s="82"/>
      <c r="H757" s="97">
        <f aca="true" t="shared" si="130" ref="H757:K758">H758</f>
        <v>1034.9</v>
      </c>
      <c r="I757" s="97">
        <f t="shared" si="130"/>
        <v>984.39537</v>
      </c>
      <c r="J757" s="97">
        <f t="shared" si="130"/>
        <v>1366</v>
      </c>
      <c r="K757" s="97">
        <f t="shared" si="130"/>
        <v>1365.04281</v>
      </c>
      <c r="L757" s="96">
        <f t="shared" si="122"/>
        <v>99.92992752562225</v>
      </c>
    </row>
    <row r="758" spans="1:12" ht="30">
      <c r="A758" s="8" t="s">
        <v>20</v>
      </c>
      <c r="B758" s="90" t="s">
        <v>126</v>
      </c>
      <c r="C758" s="90" t="s">
        <v>133</v>
      </c>
      <c r="D758" s="90" t="s">
        <v>139</v>
      </c>
      <c r="E758" s="84" t="s">
        <v>295</v>
      </c>
      <c r="F758" s="84">
        <v>120</v>
      </c>
      <c r="G758" s="82"/>
      <c r="H758" s="97">
        <f t="shared" si="130"/>
        <v>1034.9</v>
      </c>
      <c r="I758" s="97">
        <f t="shared" si="130"/>
        <v>984.39537</v>
      </c>
      <c r="J758" s="97">
        <f t="shared" si="130"/>
        <v>1366</v>
      </c>
      <c r="K758" s="97">
        <f t="shared" si="130"/>
        <v>1365.04281</v>
      </c>
      <c r="L758" s="96">
        <f t="shared" si="122"/>
        <v>99.92992752562225</v>
      </c>
    </row>
    <row r="759" spans="1:12" ht="15">
      <c r="A759" s="10" t="s">
        <v>8</v>
      </c>
      <c r="B759" s="90" t="s">
        <v>126</v>
      </c>
      <c r="C759" s="90" t="s">
        <v>133</v>
      </c>
      <c r="D759" s="90" t="s">
        <v>139</v>
      </c>
      <c r="E759" s="84" t="s">
        <v>295</v>
      </c>
      <c r="F759" s="84">
        <v>120</v>
      </c>
      <c r="G759" s="84">
        <v>1</v>
      </c>
      <c r="H759" s="97">
        <v>1034.9</v>
      </c>
      <c r="I759" s="97">
        <v>984.39537</v>
      </c>
      <c r="J759" s="97">
        <v>1366</v>
      </c>
      <c r="K759" s="97">
        <v>1365.04281</v>
      </c>
      <c r="L759" s="96">
        <f t="shared" si="122"/>
        <v>99.92992752562225</v>
      </c>
    </row>
    <row r="760" spans="1:12" ht="15" hidden="1">
      <c r="A760" s="10"/>
      <c r="B760" s="90"/>
      <c r="C760" s="90"/>
      <c r="D760" s="90"/>
      <c r="E760" s="84"/>
      <c r="F760" s="84">
        <v>121</v>
      </c>
      <c r="G760" s="84"/>
      <c r="H760" s="97"/>
      <c r="I760" s="97"/>
      <c r="J760" s="97">
        <v>1077</v>
      </c>
      <c r="K760" s="97">
        <v>273.584</v>
      </c>
      <c r="L760" s="96"/>
    </row>
    <row r="761" spans="1:12" ht="15" hidden="1">
      <c r="A761" s="10"/>
      <c r="B761" s="90"/>
      <c r="C761" s="90"/>
      <c r="D761" s="90"/>
      <c r="E761" s="84"/>
      <c r="F761" s="84">
        <v>129</v>
      </c>
      <c r="G761" s="84"/>
      <c r="H761" s="97"/>
      <c r="I761" s="97"/>
      <c r="J761" s="97">
        <v>318</v>
      </c>
      <c r="K761" s="97"/>
      <c r="L761" s="96"/>
    </row>
    <row r="762" spans="1:12" ht="30">
      <c r="A762" s="74" t="s">
        <v>413</v>
      </c>
      <c r="B762" s="90" t="s">
        <v>126</v>
      </c>
      <c r="C762" s="90" t="s">
        <v>133</v>
      </c>
      <c r="D762" s="90" t="s">
        <v>139</v>
      </c>
      <c r="E762" s="84" t="s">
        <v>295</v>
      </c>
      <c r="F762" s="84">
        <v>200</v>
      </c>
      <c r="G762" s="82"/>
      <c r="H762" s="97">
        <f aca="true" t="shared" si="131" ref="H762:K763">H763</f>
        <v>57</v>
      </c>
      <c r="I762" s="97">
        <f t="shared" si="131"/>
        <v>33.09575</v>
      </c>
      <c r="J762" s="97">
        <f t="shared" si="131"/>
        <v>50</v>
      </c>
      <c r="K762" s="97">
        <f t="shared" si="131"/>
        <v>49.604</v>
      </c>
      <c r="L762" s="96">
        <f t="shared" si="122"/>
        <v>99.208</v>
      </c>
    </row>
    <row r="763" spans="1:12" ht="30">
      <c r="A763" s="8" t="s">
        <v>22</v>
      </c>
      <c r="B763" s="90" t="s">
        <v>126</v>
      </c>
      <c r="C763" s="90" t="s">
        <v>133</v>
      </c>
      <c r="D763" s="90" t="s">
        <v>139</v>
      </c>
      <c r="E763" s="84" t="s">
        <v>295</v>
      </c>
      <c r="F763" s="84">
        <v>240</v>
      </c>
      <c r="G763" s="82"/>
      <c r="H763" s="97">
        <f t="shared" si="131"/>
        <v>57</v>
      </c>
      <c r="I763" s="97">
        <f t="shared" si="131"/>
        <v>33.09575</v>
      </c>
      <c r="J763" s="97">
        <f t="shared" si="131"/>
        <v>50</v>
      </c>
      <c r="K763" s="97">
        <f t="shared" si="131"/>
        <v>49.604</v>
      </c>
      <c r="L763" s="96">
        <f t="shared" si="122"/>
        <v>99.208</v>
      </c>
    </row>
    <row r="764" spans="1:12" ht="15">
      <c r="A764" s="10" t="s">
        <v>8</v>
      </c>
      <c r="B764" s="90" t="s">
        <v>126</v>
      </c>
      <c r="C764" s="90" t="s">
        <v>133</v>
      </c>
      <c r="D764" s="90" t="s">
        <v>139</v>
      </c>
      <c r="E764" s="84" t="s">
        <v>295</v>
      </c>
      <c r="F764" s="84">
        <v>240</v>
      </c>
      <c r="G764" s="84">
        <v>1</v>
      </c>
      <c r="H764" s="97">
        <v>57</v>
      </c>
      <c r="I764" s="97">
        <v>33.09575</v>
      </c>
      <c r="J764" s="97">
        <v>50</v>
      </c>
      <c r="K764" s="97">
        <v>49.604</v>
      </c>
      <c r="L764" s="96">
        <f t="shared" si="122"/>
        <v>99.208</v>
      </c>
    </row>
    <row r="765" spans="1:12" ht="15" hidden="1">
      <c r="A765" s="10"/>
      <c r="B765" s="90"/>
      <c r="C765" s="90"/>
      <c r="D765" s="90"/>
      <c r="E765" s="84"/>
      <c r="F765" s="84">
        <v>244</v>
      </c>
      <c r="G765" s="84"/>
      <c r="H765" s="97"/>
      <c r="I765" s="97"/>
      <c r="J765" s="97">
        <v>40</v>
      </c>
      <c r="K765" s="97">
        <v>9.7</v>
      </c>
      <c r="L765" s="96"/>
    </row>
    <row r="766" spans="1:12" ht="15">
      <c r="A766" s="8" t="s">
        <v>23</v>
      </c>
      <c r="B766" s="90" t="s">
        <v>126</v>
      </c>
      <c r="C766" s="90" t="s">
        <v>133</v>
      </c>
      <c r="D766" s="90" t="s">
        <v>139</v>
      </c>
      <c r="E766" s="84" t="s">
        <v>295</v>
      </c>
      <c r="F766" s="84">
        <v>800</v>
      </c>
      <c r="G766" s="82"/>
      <c r="H766" s="97">
        <f aca="true" t="shared" si="132" ref="H766:K767">H767</f>
        <v>3</v>
      </c>
      <c r="I766" s="97">
        <f t="shared" si="132"/>
        <v>1.43961</v>
      </c>
      <c r="J766" s="97">
        <f t="shared" si="132"/>
        <v>25</v>
      </c>
      <c r="K766" s="97">
        <f t="shared" si="132"/>
        <v>24.48601</v>
      </c>
      <c r="L766" s="96">
        <f t="shared" si="122"/>
        <v>97.94404</v>
      </c>
    </row>
    <row r="767" spans="1:12" ht="15">
      <c r="A767" s="8" t="s">
        <v>24</v>
      </c>
      <c r="B767" s="90" t="s">
        <v>126</v>
      </c>
      <c r="C767" s="90" t="s">
        <v>133</v>
      </c>
      <c r="D767" s="90" t="s">
        <v>139</v>
      </c>
      <c r="E767" s="84" t="s">
        <v>295</v>
      </c>
      <c r="F767" s="84">
        <v>850</v>
      </c>
      <c r="G767" s="82"/>
      <c r="H767" s="97">
        <f t="shared" si="132"/>
        <v>3</v>
      </c>
      <c r="I767" s="97">
        <f t="shared" si="132"/>
        <v>1.43961</v>
      </c>
      <c r="J767" s="97">
        <f t="shared" si="132"/>
        <v>25</v>
      </c>
      <c r="K767" s="97">
        <f t="shared" si="132"/>
        <v>24.48601</v>
      </c>
      <c r="L767" s="96">
        <f t="shared" si="122"/>
        <v>97.94404</v>
      </c>
    </row>
    <row r="768" spans="1:12" ht="15">
      <c r="A768" s="10" t="s">
        <v>8</v>
      </c>
      <c r="B768" s="90" t="s">
        <v>126</v>
      </c>
      <c r="C768" s="90" t="s">
        <v>133</v>
      </c>
      <c r="D768" s="90" t="s">
        <v>139</v>
      </c>
      <c r="E768" s="84" t="s">
        <v>295</v>
      </c>
      <c r="F768" s="84">
        <v>850</v>
      </c>
      <c r="G768" s="84">
        <v>1</v>
      </c>
      <c r="H768" s="97">
        <v>3</v>
      </c>
      <c r="I768" s="97">
        <v>1.43961</v>
      </c>
      <c r="J768" s="97">
        <v>25</v>
      </c>
      <c r="K768" s="97">
        <v>24.48601</v>
      </c>
      <c r="L768" s="96">
        <f t="shared" si="122"/>
        <v>97.94404</v>
      </c>
    </row>
    <row r="769" spans="1:12" ht="15" hidden="1">
      <c r="A769" s="10"/>
      <c r="B769" s="90"/>
      <c r="C769" s="90"/>
      <c r="D769" s="90"/>
      <c r="E769" s="84"/>
      <c r="F769" s="84">
        <v>853</v>
      </c>
      <c r="G769" s="84"/>
      <c r="H769" s="97"/>
      <c r="I769" s="97"/>
      <c r="J769" s="97">
        <v>4</v>
      </c>
      <c r="K769" s="97"/>
      <c r="L769" s="96"/>
    </row>
    <row r="770" spans="1:12" ht="30">
      <c r="A770" s="8" t="s">
        <v>67</v>
      </c>
      <c r="B770" s="90" t="s">
        <v>126</v>
      </c>
      <c r="C770" s="90" t="s">
        <v>133</v>
      </c>
      <c r="D770" s="90" t="s">
        <v>139</v>
      </c>
      <c r="E770" s="84" t="s">
        <v>387</v>
      </c>
      <c r="F770" s="82"/>
      <c r="G770" s="82"/>
      <c r="H770" s="97">
        <f aca="true" t="shared" si="133" ref="H770:K772">H771</f>
        <v>615.1</v>
      </c>
      <c r="I770" s="97">
        <f t="shared" si="133"/>
        <v>606.32422</v>
      </c>
      <c r="J770" s="97">
        <f t="shared" si="133"/>
        <v>832.5</v>
      </c>
      <c r="K770" s="97">
        <f t="shared" si="133"/>
        <v>831.61544</v>
      </c>
      <c r="L770" s="96">
        <f t="shared" si="122"/>
        <v>99.89374654654655</v>
      </c>
    </row>
    <row r="771" spans="1:12" ht="60">
      <c r="A771" s="8" t="s">
        <v>19</v>
      </c>
      <c r="B771" s="90" t="s">
        <v>126</v>
      </c>
      <c r="C771" s="90" t="s">
        <v>133</v>
      </c>
      <c r="D771" s="90" t="s">
        <v>139</v>
      </c>
      <c r="E771" s="84" t="s">
        <v>387</v>
      </c>
      <c r="F771" s="84">
        <v>100</v>
      </c>
      <c r="G771" s="82"/>
      <c r="H771" s="97">
        <f t="shared" si="133"/>
        <v>615.1</v>
      </c>
      <c r="I771" s="97">
        <f t="shared" si="133"/>
        <v>606.32422</v>
      </c>
      <c r="J771" s="97">
        <f t="shared" si="133"/>
        <v>832.5</v>
      </c>
      <c r="K771" s="97">
        <f t="shared" si="133"/>
        <v>831.61544</v>
      </c>
      <c r="L771" s="96">
        <f t="shared" si="122"/>
        <v>99.89374654654655</v>
      </c>
    </row>
    <row r="772" spans="1:12" ht="15">
      <c r="A772" s="8" t="s">
        <v>554</v>
      </c>
      <c r="B772" s="90" t="s">
        <v>126</v>
      </c>
      <c r="C772" s="90" t="s">
        <v>133</v>
      </c>
      <c r="D772" s="90" t="s">
        <v>139</v>
      </c>
      <c r="E772" s="84" t="s">
        <v>387</v>
      </c>
      <c r="F772" s="84">
        <v>110</v>
      </c>
      <c r="G772" s="82"/>
      <c r="H772" s="97">
        <f t="shared" si="133"/>
        <v>615.1</v>
      </c>
      <c r="I772" s="97">
        <f t="shared" si="133"/>
        <v>606.32422</v>
      </c>
      <c r="J772" s="97">
        <f t="shared" si="133"/>
        <v>832.5</v>
      </c>
      <c r="K772" s="97">
        <f t="shared" si="133"/>
        <v>831.61544</v>
      </c>
      <c r="L772" s="96">
        <f t="shared" si="122"/>
        <v>99.89374654654655</v>
      </c>
    </row>
    <row r="773" spans="1:12" ht="15">
      <c r="A773" s="10" t="s">
        <v>8</v>
      </c>
      <c r="B773" s="90" t="s">
        <v>126</v>
      </c>
      <c r="C773" s="90" t="s">
        <v>133</v>
      </c>
      <c r="D773" s="90" t="s">
        <v>139</v>
      </c>
      <c r="E773" s="84" t="s">
        <v>387</v>
      </c>
      <c r="F773" s="84">
        <v>110</v>
      </c>
      <c r="G773" s="84">
        <v>1</v>
      </c>
      <c r="H773" s="97">
        <v>615.1</v>
      </c>
      <c r="I773" s="97">
        <v>606.32422</v>
      </c>
      <c r="J773" s="97">
        <v>832.5</v>
      </c>
      <c r="K773" s="97">
        <v>831.61544</v>
      </c>
      <c r="L773" s="96">
        <f t="shared" si="122"/>
        <v>99.89374654654655</v>
      </c>
    </row>
    <row r="774" spans="1:13" s="116" customFormat="1" ht="15" hidden="1">
      <c r="A774" s="139"/>
      <c r="B774" s="140"/>
      <c r="C774" s="140"/>
      <c r="D774" s="140"/>
      <c r="E774" s="80"/>
      <c r="F774" s="80">
        <v>111</v>
      </c>
      <c r="G774" s="80"/>
      <c r="H774" s="123"/>
      <c r="I774" s="123"/>
      <c r="J774" s="123">
        <v>590</v>
      </c>
      <c r="K774" s="123">
        <v>176.589</v>
      </c>
      <c r="L774" s="147"/>
      <c r="M774" s="113"/>
    </row>
    <row r="775" spans="1:13" s="116" customFormat="1" ht="15" hidden="1">
      <c r="A775" s="139"/>
      <c r="B775" s="140"/>
      <c r="C775" s="140"/>
      <c r="D775" s="140"/>
      <c r="E775" s="80"/>
      <c r="F775" s="80">
        <v>119</v>
      </c>
      <c r="G775" s="80"/>
      <c r="H775" s="123"/>
      <c r="I775" s="123"/>
      <c r="J775" s="123">
        <v>171</v>
      </c>
      <c r="K775" s="123"/>
      <c r="L775" s="147"/>
      <c r="M775" s="113"/>
    </row>
    <row r="776" spans="2:13" s="116" customFormat="1" ht="15">
      <c r="B776" s="117"/>
      <c r="C776" s="117"/>
      <c r="D776" s="117"/>
      <c r="E776" s="118"/>
      <c r="F776" s="118"/>
      <c r="G776" s="118"/>
      <c r="H776" s="119"/>
      <c r="I776" s="119"/>
      <c r="J776" s="119"/>
      <c r="K776" s="119"/>
      <c r="L776" s="145"/>
      <c r="M776" s="113"/>
    </row>
    <row r="777" spans="2:13" s="116" customFormat="1" ht="15">
      <c r="B777" s="117"/>
      <c r="C777" s="117"/>
      <c r="D777" s="117"/>
      <c r="E777" s="118"/>
      <c r="F777" s="118"/>
      <c r="G777" s="118"/>
      <c r="H777" s="119"/>
      <c r="I777" s="119"/>
      <c r="J777" s="119"/>
      <c r="K777" s="119"/>
      <c r="L777" s="145"/>
      <c r="M777" s="113"/>
    </row>
    <row r="778" spans="2:13" s="116" customFormat="1" ht="15">
      <c r="B778" s="117"/>
      <c r="C778" s="117"/>
      <c r="D778" s="117"/>
      <c r="E778" s="118"/>
      <c r="F778" s="118"/>
      <c r="G778" s="118"/>
      <c r="H778" s="119"/>
      <c r="I778" s="119"/>
      <c r="J778" s="119"/>
      <c r="K778" s="119"/>
      <c r="L778" s="145"/>
      <c r="M778" s="113"/>
    </row>
    <row r="779" spans="2:13" s="116" customFormat="1" ht="15">
      <c r="B779" s="117"/>
      <c r="C779" s="117"/>
      <c r="D779" s="117"/>
      <c r="E779" s="118"/>
      <c r="F779" s="118"/>
      <c r="G779" s="118"/>
      <c r="H779" s="119"/>
      <c r="I779" s="119"/>
      <c r="J779" s="119"/>
      <c r="K779" s="119"/>
      <c r="L779" s="145"/>
      <c r="M779" s="113"/>
    </row>
    <row r="780" spans="2:13" s="116" customFormat="1" ht="15">
      <c r="B780" s="117"/>
      <c r="C780" s="117"/>
      <c r="D780" s="117"/>
      <c r="E780" s="118"/>
      <c r="F780" s="118"/>
      <c r="G780" s="118"/>
      <c r="H780" s="119"/>
      <c r="I780" s="119"/>
      <c r="J780" s="119"/>
      <c r="K780" s="119"/>
      <c r="L780" s="145"/>
      <c r="M780" s="113"/>
    </row>
    <row r="781" spans="2:13" s="116" customFormat="1" ht="15">
      <c r="B781" s="117"/>
      <c r="C781" s="117"/>
      <c r="D781" s="117"/>
      <c r="E781" s="118"/>
      <c r="F781" s="118"/>
      <c r="G781" s="118"/>
      <c r="H781" s="119"/>
      <c r="I781" s="119"/>
      <c r="J781" s="119"/>
      <c r="K781" s="119"/>
      <c r="L781" s="145"/>
      <c r="M781" s="113"/>
    </row>
    <row r="782" spans="2:13" s="116" customFormat="1" ht="15">
      <c r="B782" s="117"/>
      <c r="C782" s="117"/>
      <c r="D782" s="117"/>
      <c r="E782" s="118"/>
      <c r="F782" s="118"/>
      <c r="G782" s="118"/>
      <c r="H782" s="119"/>
      <c r="I782" s="119"/>
      <c r="J782" s="119"/>
      <c r="K782" s="119"/>
      <c r="L782" s="145"/>
      <c r="M782" s="113"/>
    </row>
    <row r="783" spans="2:13" s="116" customFormat="1" ht="15">
      <c r="B783" s="117"/>
      <c r="C783" s="117"/>
      <c r="D783" s="117"/>
      <c r="E783" s="118"/>
      <c r="F783" s="118"/>
      <c r="G783" s="118"/>
      <c r="H783" s="119"/>
      <c r="I783" s="119"/>
      <c r="J783" s="119"/>
      <c r="K783" s="119"/>
      <c r="L783" s="145"/>
      <c r="M783" s="113"/>
    </row>
    <row r="784" spans="2:13" s="116" customFormat="1" ht="15">
      <c r="B784" s="117"/>
      <c r="C784" s="117"/>
      <c r="D784" s="117"/>
      <c r="E784" s="118"/>
      <c r="F784" s="118"/>
      <c r="G784" s="118"/>
      <c r="H784" s="119"/>
      <c r="I784" s="119"/>
      <c r="J784" s="119"/>
      <c r="K784" s="119"/>
      <c r="L784" s="145"/>
      <c r="M784" s="113"/>
    </row>
    <row r="785" spans="2:13" s="116" customFormat="1" ht="15">
      <c r="B785" s="117"/>
      <c r="C785" s="117"/>
      <c r="D785" s="117"/>
      <c r="E785" s="118"/>
      <c r="F785" s="118"/>
      <c r="G785" s="118"/>
      <c r="H785" s="119"/>
      <c r="I785" s="119"/>
      <c r="J785" s="119"/>
      <c r="K785" s="119"/>
      <c r="L785" s="145"/>
      <c r="M785" s="113"/>
    </row>
    <row r="786" spans="2:13" s="116" customFormat="1" ht="15">
      <c r="B786" s="117"/>
      <c r="C786" s="117"/>
      <c r="D786" s="117"/>
      <c r="E786" s="118"/>
      <c r="F786" s="118"/>
      <c r="G786" s="118"/>
      <c r="H786" s="119"/>
      <c r="I786" s="119"/>
      <c r="J786" s="119"/>
      <c r="K786" s="119"/>
      <c r="L786" s="145"/>
      <c r="M786" s="113"/>
    </row>
    <row r="787" spans="2:13" s="116" customFormat="1" ht="15">
      <c r="B787" s="117"/>
      <c r="C787" s="117"/>
      <c r="D787" s="117"/>
      <c r="E787" s="118"/>
      <c r="F787" s="118"/>
      <c r="G787" s="118"/>
      <c r="H787" s="119"/>
      <c r="I787" s="119"/>
      <c r="J787" s="119"/>
      <c r="K787" s="119"/>
      <c r="L787" s="145"/>
      <c r="M787" s="113"/>
    </row>
    <row r="788" spans="2:13" s="116" customFormat="1" ht="15">
      <c r="B788" s="117"/>
      <c r="C788" s="117"/>
      <c r="D788" s="117"/>
      <c r="E788" s="118"/>
      <c r="F788" s="118"/>
      <c r="G788" s="118"/>
      <c r="H788" s="119"/>
      <c r="I788" s="119"/>
      <c r="J788" s="119"/>
      <c r="K788" s="119"/>
      <c r="L788" s="145"/>
      <c r="M788" s="113"/>
    </row>
    <row r="789" spans="2:13" s="116" customFormat="1" ht="15">
      <c r="B789" s="117"/>
      <c r="C789" s="117"/>
      <c r="D789" s="117"/>
      <c r="E789" s="118"/>
      <c r="F789" s="118"/>
      <c r="G789" s="118"/>
      <c r="H789" s="119"/>
      <c r="I789" s="119"/>
      <c r="J789" s="119"/>
      <c r="K789" s="119"/>
      <c r="L789" s="145"/>
      <c r="M789" s="113"/>
    </row>
    <row r="790" spans="2:13" s="116" customFormat="1" ht="15">
      <c r="B790" s="117"/>
      <c r="C790" s="117"/>
      <c r="D790" s="117"/>
      <c r="E790" s="118"/>
      <c r="F790" s="118"/>
      <c r="G790" s="118"/>
      <c r="H790" s="119"/>
      <c r="I790" s="119"/>
      <c r="J790" s="119"/>
      <c r="K790" s="119"/>
      <c r="L790" s="145"/>
      <c r="M790" s="113"/>
    </row>
    <row r="791" spans="2:13" s="116" customFormat="1" ht="15">
      <c r="B791" s="117"/>
      <c r="C791" s="117"/>
      <c r="D791" s="117"/>
      <c r="E791" s="118"/>
      <c r="F791" s="118"/>
      <c r="G791" s="118"/>
      <c r="H791" s="119"/>
      <c r="I791" s="119"/>
      <c r="J791" s="119"/>
      <c r="K791" s="119"/>
      <c r="L791" s="145"/>
      <c r="M791" s="113"/>
    </row>
    <row r="792" spans="2:13" s="116" customFormat="1" ht="15">
      <c r="B792" s="117"/>
      <c r="C792" s="117"/>
      <c r="D792" s="117"/>
      <c r="E792" s="118"/>
      <c r="F792" s="118"/>
      <c r="G792" s="118"/>
      <c r="H792" s="119"/>
      <c r="I792" s="119"/>
      <c r="J792" s="119"/>
      <c r="K792" s="119"/>
      <c r="L792" s="145"/>
      <c r="M792" s="113"/>
    </row>
    <row r="793" spans="2:13" s="116" customFormat="1" ht="15">
      <c r="B793" s="117"/>
      <c r="C793" s="117"/>
      <c r="D793" s="117"/>
      <c r="E793" s="118"/>
      <c r="F793" s="118"/>
      <c r="G793" s="118"/>
      <c r="H793" s="119"/>
      <c r="I793" s="119"/>
      <c r="J793" s="119"/>
      <c r="K793" s="119"/>
      <c r="L793" s="145"/>
      <c r="M793" s="113"/>
    </row>
    <row r="794" spans="2:13" s="116" customFormat="1" ht="15">
      <c r="B794" s="117"/>
      <c r="C794" s="117"/>
      <c r="D794" s="117"/>
      <c r="E794" s="118"/>
      <c r="F794" s="118"/>
      <c r="G794" s="118"/>
      <c r="H794" s="119"/>
      <c r="I794" s="119"/>
      <c r="J794" s="119"/>
      <c r="K794" s="119"/>
      <c r="L794" s="145"/>
      <c r="M794" s="113"/>
    </row>
    <row r="795" spans="2:13" s="116" customFormat="1" ht="15">
      <c r="B795" s="117"/>
      <c r="C795" s="117"/>
      <c r="D795" s="117"/>
      <c r="E795" s="118"/>
      <c r="F795" s="118"/>
      <c r="G795" s="118"/>
      <c r="H795" s="119"/>
      <c r="I795" s="119"/>
      <c r="J795" s="119"/>
      <c r="K795" s="119"/>
      <c r="L795" s="145"/>
      <c r="M795" s="113"/>
    </row>
    <row r="796" spans="2:13" s="116" customFormat="1" ht="15">
      <c r="B796" s="117"/>
      <c r="C796" s="117"/>
      <c r="D796" s="117"/>
      <c r="E796" s="118"/>
      <c r="F796" s="118"/>
      <c r="G796" s="118"/>
      <c r="H796" s="119"/>
      <c r="I796" s="119"/>
      <c r="J796" s="119"/>
      <c r="K796" s="119"/>
      <c r="L796" s="145"/>
      <c r="M796" s="113"/>
    </row>
    <row r="797" spans="2:13" s="116" customFormat="1" ht="15">
      <c r="B797" s="117"/>
      <c r="C797" s="117"/>
      <c r="D797" s="117"/>
      <c r="E797" s="118"/>
      <c r="F797" s="118"/>
      <c r="G797" s="118"/>
      <c r="H797" s="119"/>
      <c r="I797" s="119"/>
      <c r="J797" s="119"/>
      <c r="K797" s="119"/>
      <c r="L797" s="145"/>
      <c r="M797" s="113"/>
    </row>
    <row r="798" spans="2:13" s="116" customFormat="1" ht="15">
      <c r="B798" s="117"/>
      <c r="C798" s="117"/>
      <c r="D798" s="117"/>
      <c r="E798" s="118"/>
      <c r="F798" s="118"/>
      <c r="G798" s="118"/>
      <c r="H798" s="119"/>
      <c r="I798" s="119"/>
      <c r="J798" s="119"/>
      <c r="K798" s="119"/>
      <c r="L798" s="145"/>
      <c r="M798" s="113"/>
    </row>
    <row r="799" spans="2:13" s="116" customFormat="1" ht="15">
      <c r="B799" s="118"/>
      <c r="C799" s="118"/>
      <c r="D799" s="118"/>
      <c r="E799" s="118"/>
      <c r="F799" s="118"/>
      <c r="G799" s="118"/>
      <c r="H799" s="118"/>
      <c r="I799" s="118"/>
      <c r="J799" s="119"/>
      <c r="K799" s="119"/>
      <c r="L799" s="145"/>
      <c r="M799" s="113"/>
    </row>
    <row r="800" spans="2:13" s="116" customFormat="1" ht="15">
      <c r="B800" s="118"/>
      <c r="C800" s="118"/>
      <c r="D800" s="118"/>
      <c r="E800" s="118"/>
      <c r="F800" s="118"/>
      <c r="G800" s="118"/>
      <c r="H800" s="118"/>
      <c r="I800" s="118"/>
      <c r="J800" s="119"/>
      <c r="K800" s="119"/>
      <c r="L800" s="145"/>
      <c r="M800" s="113"/>
    </row>
    <row r="801" spans="2:13" s="116" customFormat="1" ht="15">
      <c r="B801" s="118"/>
      <c r="C801" s="118"/>
      <c r="D801" s="118"/>
      <c r="E801" s="118"/>
      <c r="F801" s="118"/>
      <c r="G801" s="118"/>
      <c r="H801" s="118"/>
      <c r="I801" s="118"/>
      <c r="J801" s="119"/>
      <c r="K801" s="119"/>
      <c r="L801" s="145"/>
      <c r="M801" s="113"/>
    </row>
    <row r="802" spans="2:13" s="116" customFormat="1" ht="15">
      <c r="B802" s="118"/>
      <c r="C802" s="118"/>
      <c r="D802" s="118"/>
      <c r="E802" s="118"/>
      <c r="F802" s="118"/>
      <c r="G802" s="118"/>
      <c r="H802" s="118"/>
      <c r="I802" s="118"/>
      <c r="J802" s="119"/>
      <c r="K802" s="119"/>
      <c r="L802" s="145"/>
      <c r="M802" s="113"/>
    </row>
    <row r="803" spans="2:13" s="116" customFormat="1" ht="15">
      <c r="B803" s="118"/>
      <c r="C803" s="118"/>
      <c r="D803" s="118"/>
      <c r="E803" s="118"/>
      <c r="F803" s="118"/>
      <c r="G803" s="118"/>
      <c r="H803" s="118"/>
      <c r="I803" s="118"/>
      <c r="J803" s="119"/>
      <c r="K803" s="119"/>
      <c r="L803" s="145"/>
      <c r="M803" s="113"/>
    </row>
    <row r="804" spans="2:13" s="116" customFormat="1" ht="15">
      <c r="B804" s="118"/>
      <c r="C804" s="118"/>
      <c r="D804" s="118"/>
      <c r="E804" s="118"/>
      <c r="F804" s="118"/>
      <c r="G804" s="118"/>
      <c r="H804" s="118"/>
      <c r="I804" s="118"/>
      <c r="J804" s="119"/>
      <c r="K804" s="119"/>
      <c r="L804" s="145"/>
      <c r="M804" s="113"/>
    </row>
    <row r="805" spans="2:13" s="116" customFormat="1" ht="15">
      <c r="B805" s="118"/>
      <c r="C805" s="118"/>
      <c r="D805" s="118"/>
      <c r="E805" s="118"/>
      <c r="F805" s="118"/>
      <c r="G805" s="118"/>
      <c r="H805" s="118"/>
      <c r="I805" s="118"/>
      <c r="J805" s="119"/>
      <c r="K805" s="119"/>
      <c r="L805" s="145"/>
      <c r="M805" s="113"/>
    </row>
    <row r="806" spans="2:13" s="116" customFormat="1" ht="15">
      <c r="B806" s="118"/>
      <c r="C806" s="118"/>
      <c r="D806" s="118"/>
      <c r="E806" s="118"/>
      <c r="F806" s="118"/>
      <c r="G806" s="118"/>
      <c r="H806" s="118"/>
      <c r="I806" s="118"/>
      <c r="J806" s="119"/>
      <c r="K806" s="119"/>
      <c r="L806" s="145"/>
      <c r="M806" s="113"/>
    </row>
    <row r="807" spans="2:13" s="116" customFormat="1" ht="15">
      <c r="B807" s="118"/>
      <c r="C807" s="118"/>
      <c r="D807" s="118"/>
      <c r="E807" s="118"/>
      <c r="F807" s="118"/>
      <c r="G807" s="118"/>
      <c r="H807" s="118"/>
      <c r="I807" s="118"/>
      <c r="J807" s="119"/>
      <c r="K807" s="119"/>
      <c r="L807" s="145"/>
      <c r="M807" s="113"/>
    </row>
    <row r="808" spans="2:13" s="116" customFormat="1" ht="15">
      <c r="B808" s="118"/>
      <c r="C808" s="118"/>
      <c r="D808" s="118"/>
      <c r="E808" s="118"/>
      <c r="F808" s="118"/>
      <c r="G808" s="118"/>
      <c r="H808" s="118"/>
      <c r="I808" s="118"/>
      <c r="J808" s="119"/>
      <c r="K808" s="119"/>
      <c r="L808" s="145"/>
      <c r="M808" s="113"/>
    </row>
    <row r="809" spans="2:13" s="116" customFormat="1" ht="15">
      <c r="B809" s="118"/>
      <c r="C809" s="118"/>
      <c r="D809" s="118"/>
      <c r="E809" s="118"/>
      <c r="F809" s="118"/>
      <c r="G809" s="118"/>
      <c r="H809" s="118"/>
      <c r="I809" s="118"/>
      <c r="J809" s="119"/>
      <c r="K809" s="119"/>
      <c r="L809" s="145"/>
      <c r="M809" s="113"/>
    </row>
    <row r="810" spans="2:13" s="116" customFormat="1" ht="15">
      <c r="B810" s="118"/>
      <c r="C810" s="118"/>
      <c r="D810" s="118"/>
      <c r="E810" s="118"/>
      <c r="F810" s="118"/>
      <c r="G810" s="118"/>
      <c r="H810" s="118"/>
      <c r="I810" s="118"/>
      <c r="J810" s="119"/>
      <c r="K810" s="119"/>
      <c r="L810" s="145"/>
      <c r="M810" s="113"/>
    </row>
    <row r="811" spans="2:13" s="116" customFormat="1" ht="15">
      <c r="B811" s="118"/>
      <c r="C811" s="118"/>
      <c r="D811" s="118"/>
      <c r="E811" s="118"/>
      <c r="F811" s="118"/>
      <c r="G811" s="118"/>
      <c r="H811" s="118"/>
      <c r="I811" s="118"/>
      <c r="J811" s="119"/>
      <c r="K811" s="119"/>
      <c r="L811" s="145"/>
      <c r="M811" s="113"/>
    </row>
    <row r="812" spans="2:13" s="116" customFormat="1" ht="15">
      <c r="B812" s="118"/>
      <c r="C812" s="118"/>
      <c r="D812" s="118"/>
      <c r="E812" s="118"/>
      <c r="F812" s="118"/>
      <c r="G812" s="118"/>
      <c r="H812" s="118"/>
      <c r="I812" s="118"/>
      <c r="J812" s="119"/>
      <c r="K812" s="119"/>
      <c r="L812" s="145"/>
      <c r="M812" s="113"/>
    </row>
    <row r="813" spans="2:13" s="116" customFormat="1" ht="15">
      <c r="B813" s="118"/>
      <c r="C813" s="118"/>
      <c r="D813" s="118"/>
      <c r="E813" s="118"/>
      <c r="F813" s="118"/>
      <c r="G813" s="118"/>
      <c r="H813" s="118"/>
      <c r="I813" s="118"/>
      <c r="J813" s="119"/>
      <c r="K813" s="119"/>
      <c r="L813" s="145"/>
      <c r="M813" s="113"/>
    </row>
    <row r="814" spans="2:13" s="116" customFormat="1" ht="15">
      <c r="B814" s="118"/>
      <c r="C814" s="118"/>
      <c r="D814" s="118"/>
      <c r="E814" s="118"/>
      <c r="F814" s="118"/>
      <c r="G814" s="118"/>
      <c r="H814" s="118"/>
      <c r="I814" s="118"/>
      <c r="J814" s="119"/>
      <c r="K814" s="119"/>
      <c r="L814" s="145"/>
      <c r="M814" s="113"/>
    </row>
    <row r="815" spans="2:13" s="116" customFormat="1" ht="15">
      <c r="B815" s="118"/>
      <c r="C815" s="118"/>
      <c r="D815" s="118"/>
      <c r="E815" s="118"/>
      <c r="F815" s="118"/>
      <c r="G815" s="118"/>
      <c r="H815" s="118"/>
      <c r="I815" s="118"/>
      <c r="J815" s="119"/>
      <c r="K815" s="119"/>
      <c r="L815" s="145"/>
      <c r="M815" s="113"/>
    </row>
    <row r="816" spans="2:13" s="116" customFormat="1" ht="15">
      <c r="B816" s="118"/>
      <c r="C816" s="118"/>
      <c r="D816" s="118"/>
      <c r="E816" s="118"/>
      <c r="F816" s="118"/>
      <c r="G816" s="118"/>
      <c r="H816" s="118"/>
      <c r="I816" s="118"/>
      <c r="J816" s="119"/>
      <c r="K816" s="119"/>
      <c r="L816" s="145"/>
      <c r="M816" s="113"/>
    </row>
    <row r="817" spans="2:13" s="116" customFormat="1" ht="15">
      <c r="B817" s="118"/>
      <c r="C817" s="118"/>
      <c r="D817" s="118"/>
      <c r="E817" s="118"/>
      <c r="F817" s="118"/>
      <c r="G817" s="118"/>
      <c r="H817" s="118"/>
      <c r="I817" s="118"/>
      <c r="J817" s="119"/>
      <c r="K817" s="119"/>
      <c r="L817" s="145"/>
      <c r="M817" s="113"/>
    </row>
    <row r="818" spans="2:13" s="116" customFormat="1" ht="15">
      <c r="B818" s="118"/>
      <c r="C818" s="118"/>
      <c r="D818" s="118"/>
      <c r="E818" s="118"/>
      <c r="F818" s="118"/>
      <c r="G818" s="118"/>
      <c r="H818" s="118"/>
      <c r="I818" s="118"/>
      <c r="J818" s="119"/>
      <c r="K818" s="119"/>
      <c r="L818" s="145"/>
      <c r="M818" s="113"/>
    </row>
    <row r="819" spans="2:13" s="116" customFormat="1" ht="15">
      <c r="B819" s="118"/>
      <c r="C819" s="118"/>
      <c r="D819" s="118"/>
      <c r="E819" s="118"/>
      <c r="F819" s="118"/>
      <c r="G819" s="118"/>
      <c r="H819" s="118"/>
      <c r="I819" s="118"/>
      <c r="J819" s="119"/>
      <c r="K819" s="119"/>
      <c r="L819" s="145"/>
      <c r="M819" s="113"/>
    </row>
    <row r="820" spans="2:13" s="116" customFormat="1" ht="15">
      <c r="B820" s="118"/>
      <c r="C820" s="118"/>
      <c r="D820" s="118"/>
      <c r="E820" s="118"/>
      <c r="F820" s="118"/>
      <c r="G820" s="118"/>
      <c r="H820" s="118"/>
      <c r="I820" s="118"/>
      <c r="J820" s="119"/>
      <c r="K820" s="119"/>
      <c r="L820" s="145"/>
      <c r="M820" s="113"/>
    </row>
    <row r="821" spans="2:13" s="116" customFormat="1" ht="15">
      <c r="B821" s="118"/>
      <c r="C821" s="118"/>
      <c r="D821" s="118"/>
      <c r="E821" s="118"/>
      <c r="F821" s="118"/>
      <c r="G821" s="118"/>
      <c r="H821" s="118"/>
      <c r="I821" s="118"/>
      <c r="J821" s="119"/>
      <c r="K821" s="119"/>
      <c r="L821" s="145"/>
      <c r="M821" s="113"/>
    </row>
    <row r="822" spans="2:13" s="116" customFormat="1" ht="15">
      <c r="B822" s="118"/>
      <c r="C822" s="118"/>
      <c r="D822" s="118"/>
      <c r="E822" s="118"/>
      <c r="F822" s="118"/>
      <c r="G822" s="118"/>
      <c r="H822" s="118"/>
      <c r="I822" s="118"/>
      <c r="J822" s="119"/>
      <c r="K822" s="119"/>
      <c r="L822" s="145"/>
      <c r="M822" s="113"/>
    </row>
    <row r="823" spans="2:13" s="116" customFormat="1" ht="15">
      <c r="B823" s="118"/>
      <c r="C823" s="118"/>
      <c r="D823" s="118"/>
      <c r="E823" s="118"/>
      <c r="F823" s="118"/>
      <c r="G823" s="118"/>
      <c r="H823" s="118"/>
      <c r="I823" s="118"/>
      <c r="J823" s="119"/>
      <c r="K823" s="119"/>
      <c r="L823" s="145"/>
      <c r="M823" s="113"/>
    </row>
    <row r="824" spans="2:13" s="116" customFormat="1" ht="15">
      <c r="B824" s="118"/>
      <c r="C824" s="118"/>
      <c r="D824" s="118"/>
      <c r="E824" s="118"/>
      <c r="F824" s="118"/>
      <c r="G824" s="118"/>
      <c r="H824" s="118"/>
      <c r="I824" s="118"/>
      <c r="J824" s="119"/>
      <c r="K824" s="119"/>
      <c r="L824" s="145"/>
      <c r="M824" s="113"/>
    </row>
    <row r="825" spans="2:13" s="116" customFormat="1" ht="15">
      <c r="B825" s="118"/>
      <c r="C825" s="118"/>
      <c r="D825" s="118"/>
      <c r="E825" s="118"/>
      <c r="F825" s="118"/>
      <c r="G825" s="118"/>
      <c r="H825" s="118"/>
      <c r="I825" s="118"/>
      <c r="J825" s="119"/>
      <c r="K825" s="119"/>
      <c r="L825" s="145"/>
      <c r="M825" s="113"/>
    </row>
    <row r="826" spans="2:13" s="116" customFormat="1" ht="15">
      <c r="B826" s="118"/>
      <c r="C826" s="118"/>
      <c r="D826" s="118"/>
      <c r="E826" s="118"/>
      <c r="F826" s="118"/>
      <c r="G826" s="118"/>
      <c r="H826" s="118"/>
      <c r="I826" s="118"/>
      <c r="J826" s="119"/>
      <c r="K826" s="119"/>
      <c r="L826" s="145"/>
      <c r="M826" s="113"/>
    </row>
    <row r="827" spans="2:13" s="116" customFormat="1" ht="15">
      <c r="B827" s="118"/>
      <c r="C827" s="118"/>
      <c r="D827" s="118"/>
      <c r="E827" s="118"/>
      <c r="F827" s="118"/>
      <c r="G827" s="118"/>
      <c r="H827" s="118"/>
      <c r="I827" s="118"/>
      <c r="J827" s="119"/>
      <c r="K827" s="119"/>
      <c r="L827" s="145"/>
      <c r="M827" s="113"/>
    </row>
    <row r="828" spans="2:13" s="116" customFormat="1" ht="15">
      <c r="B828" s="118"/>
      <c r="C828" s="118"/>
      <c r="D828" s="118"/>
      <c r="E828" s="118"/>
      <c r="F828" s="118"/>
      <c r="G828" s="118"/>
      <c r="H828" s="118"/>
      <c r="I828" s="118"/>
      <c r="J828" s="119"/>
      <c r="K828" s="119"/>
      <c r="L828" s="145"/>
      <c r="M828" s="113"/>
    </row>
    <row r="829" spans="2:13" s="116" customFormat="1" ht="15">
      <c r="B829" s="117"/>
      <c r="C829" s="117"/>
      <c r="D829" s="117"/>
      <c r="E829" s="118"/>
      <c r="F829" s="118"/>
      <c r="G829" s="118"/>
      <c r="H829" s="119"/>
      <c r="I829" s="119"/>
      <c r="J829" s="119"/>
      <c r="K829" s="119"/>
      <c r="L829" s="145"/>
      <c r="M829" s="113"/>
    </row>
    <row r="830" spans="2:13" s="116" customFormat="1" ht="15">
      <c r="B830" s="117"/>
      <c r="C830" s="117"/>
      <c r="D830" s="117"/>
      <c r="E830" s="118"/>
      <c r="F830" s="118"/>
      <c r="G830" s="118"/>
      <c r="H830" s="119"/>
      <c r="I830" s="119"/>
      <c r="J830" s="119"/>
      <c r="K830" s="119"/>
      <c r="L830" s="145"/>
      <c r="M830" s="113"/>
    </row>
    <row r="831" spans="2:13" s="116" customFormat="1" ht="15">
      <c r="B831" s="117"/>
      <c r="C831" s="117"/>
      <c r="D831" s="117"/>
      <c r="E831" s="118"/>
      <c r="F831" s="118"/>
      <c r="G831" s="118"/>
      <c r="H831" s="119"/>
      <c r="I831" s="119"/>
      <c r="J831" s="119"/>
      <c r="K831" s="119"/>
      <c r="L831" s="145"/>
      <c r="M831" s="113"/>
    </row>
    <row r="832" spans="2:13" s="116" customFormat="1" ht="15">
      <c r="B832" s="117"/>
      <c r="C832" s="117"/>
      <c r="D832" s="117"/>
      <c r="E832" s="118"/>
      <c r="F832" s="118"/>
      <c r="G832" s="118"/>
      <c r="H832" s="119"/>
      <c r="I832" s="119"/>
      <c r="J832" s="119"/>
      <c r="K832" s="119"/>
      <c r="L832" s="145"/>
      <c r="M832" s="113"/>
    </row>
    <row r="833" spans="2:13" s="116" customFormat="1" ht="15">
      <c r="B833" s="117"/>
      <c r="C833" s="117"/>
      <c r="D833" s="117"/>
      <c r="E833" s="118"/>
      <c r="F833" s="118"/>
      <c r="G833" s="118"/>
      <c r="H833" s="119"/>
      <c r="I833" s="119"/>
      <c r="J833" s="119"/>
      <c r="K833" s="119"/>
      <c r="L833" s="145"/>
      <c r="M833" s="113"/>
    </row>
    <row r="834" spans="2:13" s="116" customFormat="1" ht="15">
      <c r="B834" s="117"/>
      <c r="C834" s="117"/>
      <c r="D834" s="117"/>
      <c r="E834" s="118"/>
      <c r="F834" s="118"/>
      <c r="G834" s="118"/>
      <c r="H834" s="119"/>
      <c r="I834" s="119"/>
      <c r="J834" s="119"/>
      <c r="K834" s="119"/>
      <c r="L834" s="145"/>
      <c r="M834" s="113"/>
    </row>
    <row r="835" spans="2:13" s="116" customFormat="1" ht="15">
      <c r="B835" s="117"/>
      <c r="C835" s="117"/>
      <c r="D835" s="117"/>
      <c r="E835" s="118"/>
      <c r="F835" s="118"/>
      <c r="G835" s="118"/>
      <c r="H835" s="119"/>
      <c r="I835" s="119"/>
      <c r="J835" s="119"/>
      <c r="K835" s="119"/>
      <c r="L835" s="145"/>
      <c r="M835" s="113"/>
    </row>
    <row r="836" spans="2:13" s="116" customFormat="1" ht="15">
      <c r="B836" s="117"/>
      <c r="C836" s="117"/>
      <c r="D836" s="117"/>
      <c r="E836" s="118"/>
      <c r="F836" s="118"/>
      <c r="G836" s="118"/>
      <c r="H836" s="119"/>
      <c r="I836" s="119"/>
      <c r="J836" s="119"/>
      <c r="K836" s="119"/>
      <c r="L836" s="145"/>
      <c r="M836" s="113"/>
    </row>
    <row r="837" spans="2:13" s="116" customFormat="1" ht="15">
      <c r="B837" s="117"/>
      <c r="C837" s="117"/>
      <c r="D837" s="117"/>
      <c r="E837" s="118"/>
      <c r="F837" s="118"/>
      <c r="G837" s="118"/>
      <c r="H837" s="119"/>
      <c r="I837" s="119"/>
      <c r="J837" s="119"/>
      <c r="K837" s="119"/>
      <c r="L837" s="145"/>
      <c r="M837" s="113"/>
    </row>
    <row r="838" spans="2:13" s="116" customFormat="1" ht="15">
      <c r="B838" s="117"/>
      <c r="C838" s="117"/>
      <c r="D838" s="117"/>
      <c r="E838" s="118"/>
      <c r="F838" s="118"/>
      <c r="G838" s="118"/>
      <c r="H838" s="119"/>
      <c r="I838" s="119"/>
      <c r="J838" s="119"/>
      <c r="K838" s="119"/>
      <c r="L838" s="145"/>
      <c r="M838" s="113"/>
    </row>
    <row r="839" spans="2:13" s="116" customFormat="1" ht="15">
      <c r="B839" s="117"/>
      <c r="C839" s="117"/>
      <c r="D839" s="117"/>
      <c r="E839" s="118"/>
      <c r="F839" s="118"/>
      <c r="G839" s="118"/>
      <c r="H839" s="119"/>
      <c r="I839" s="119"/>
      <c r="J839" s="119"/>
      <c r="K839" s="119"/>
      <c r="L839" s="145"/>
      <c r="M839" s="113"/>
    </row>
    <row r="840" spans="2:13" s="116" customFormat="1" ht="15">
      <c r="B840" s="117"/>
      <c r="C840" s="117"/>
      <c r="D840" s="117"/>
      <c r="E840" s="118"/>
      <c r="F840" s="118"/>
      <c r="G840" s="118"/>
      <c r="H840" s="119"/>
      <c r="I840" s="119"/>
      <c r="J840" s="119"/>
      <c r="K840" s="119"/>
      <c r="L840" s="145"/>
      <c r="M840" s="113"/>
    </row>
    <row r="841" spans="2:13" s="116" customFormat="1" ht="15">
      <c r="B841" s="117"/>
      <c r="C841" s="117"/>
      <c r="D841" s="117"/>
      <c r="E841" s="118"/>
      <c r="F841" s="118"/>
      <c r="G841" s="118"/>
      <c r="H841" s="119"/>
      <c r="I841" s="119"/>
      <c r="J841" s="119"/>
      <c r="K841" s="119"/>
      <c r="L841" s="145"/>
      <c r="M841" s="113"/>
    </row>
    <row r="842" spans="2:13" s="116" customFormat="1" ht="15">
      <c r="B842" s="117"/>
      <c r="C842" s="117"/>
      <c r="D842" s="117"/>
      <c r="E842" s="118"/>
      <c r="F842" s="118"/>
      <c r="G842" s="118"/>
      <c r="H842" s="119"/>
      <c r="I842" s="119"/>
      <c r="J842" s="119"/>
      <c r="K842" s="119"/>
      <c r="L842" s="145"/>
      <c r="M842" s="113"/>
    </row>
    <row r="843" spans="2:13" s="116" customFormat="1" ht="15">
      <c r="B843" s="117"/>
      <c r="C843" s="117"/>
      <c r="D843" s="117"/>
      <c r="E843" s="118"/>
      <c r="F843" s="118"/>
      <c r="G843" s="118"/>
      <c r="H843" s="119"/>
      <c r="I843" s="119"/>
      <c r="J843" s="119"/>
      <c r="K843" s="119"/>
      <c r="L843" s="145"/>
      <c r="M843" s="113"/>
    </row>
    <row r="844" spans="2:13" s="116" customFormat="1" ht="15">
      <c r="B844" s="117"/>
      <c r="C844" s="117"/>
      <c r="D844" s="117"/>
      <c r="E844" s="118"/>
      <c r="F844" s="118"/>
      <c r="G844" s="118"/>
      <c r="H844" s="119"/>
      <c r="I844" s="119"/>
      <c r="J844" s="119"/>
      <c r="K844" s="119"/>
      <c r="L844" s="145"/>
      <c r="M844" s="113"/>
    </row>
    <row r="845" spans="2:13" s="116" customFormat="1" ht="15">
      <c r="B845" s="117"/>
      <c r="C845" s="117"/>
      <c r="D845" s="117"/>
      <c r="E845" s="118"/>
      <c r="F845" s="118"/>
      <c r="G845" s="118"/>
      <c r="H845" s="119"/>
      <c r="I845" s="119"/>
      <c r="J845" s="119"/>
      <c r="K845" s="119"/>
      <c r="L845" s="145"/>
      <c r="M845" s="113"/>
    </row>
    <row r="846" spans="2:13" s="116" customFormat="1" ht="15">
      <c r="B846" s="117"/>
      <c r="C846" s="117"/>
      <c r="D846" s="117"/>
      <c r="E846" s="118"/>
      <c r="F846" s="118"/>
      <c r="G846" s="118"/>
      <c r="H846" s="119"/>
      <c r="I846" s="119"/>
      <c r="J846" s="119"/>
      <c r="K846" s="119"/>
      <c r="L846" s="145"/>
      <c r="M846" s="113"/>
    </row>
    <row r="847" spans="2:13" s="116" customFormat="1" ht="15">
      <c r="B847" s="117"/>
      <c r="C847" s="117"/>
      <c r="D847" s="117"/>
      <c r="E847" s="118"/>
      <c r="F847" s="118"/>
      <c r="G847" s="118"/>
      <c r="H847" s="119"/>
      <c r="I847" s="119"/>
      <c r="J847" s="119"/>
      <c r="K847" s="119"/>
      <c r="L847" s="145"/>
      <c r="M847" s="113"/>
    </row>
    <row r="848" spans="2:13" s="116" customFormat="1" ht="15">
      <c r="B848" s="117"/>
      <c r="C848" s="117"/>
      <c r="D848" s="117"/>
      <c r="E848" s="118"/>
      <c r="F848" s="118"/>
      <c r="G848" s="118"/>
      <c r="H848" s="119"/>
      <c r="I848" s="119"/>
      <c r="J848" s="119"/>
      <c r="K848" s="119"/>
      <c r="L848" s="145"/>
      <c r="M848" s="113"/>
    </row>
    <row r="849" spans="2:13" s="116" customFormat="1" ht="15">
      <c r="B849" s="117"/>
      <c r="C849" s="117"/>
      <c r="D849" s="117"/>
      <c r="E849" s="118"/>
      <c r="F849" s="118"/>
      <c r="G849" s="118"/>
      <c r="H849" s="119"/>
      <c r="I849" s="119"/>
      <c r="J849" s="119"/>
      <c r="K849" s="119"/>
      <c r="L849" s="145"/>
      <c r="M849" s="113"/>
    </row>
    <row r="850" spans="2:13" s="116" customFormat="1" ht="15">
      <c r="B850" s="117"/>
      <c r="C850" s="117"/>
      <c r="D850" s="117"/>
      <c r="E850" s="118"/>
      <c r="F850" s="118"/>
      <c r="G850" s="118"/>
      <c r="H850" s="119"/>
      <c r="I850" s="119"/>
      <c r="J850" s="119"/>
      <c r="K850" s="119"/>
      <c r="L850" s="145"/>
      <c r="M850" s="113"/>
    </row>
    <row r="851" spans="2:13" s="116" customFormat="1" ht="15">
      <c r="B851" s="117"/>
      <c r="C851" s="117"/>
      <c r="D851" s="117"/>
      <c r="E851" s="118"/>
      <c r="F851" s="118"/>
      <c r="G851" s="118"/>
      <c r="H851" s="119"/>
      <c r="I851" s="119"/>
      <c r="J851" s="119"/>
      <c r="K851" s="119"/>
      <c r="L851" s="145"/>
      <c r="M851" s="113"/>
    </row>
    <row r="852" spans="2:13" s="116" customFormat="1" ht="15">
      <c r="B852" s="117"/>
      <c r="C852" s="117"/>
      <c r="D852" s="117"/>
      <c r="E852" s="118"/>
      <c r="F852" s="118"/>
      <c r="G852" s="118"/>
      <c r="H852" s="119"/>
      <c r="I852" s="119"/>
      <c r="J852" s="119"/>
      <c r="K852" s="119"/>
      <c r="L852" s="145"/>
      <c r="M852" s="113"/>
    </row>
    <row r="853" spans="2:13" s="116" customFormat="1" ht="15">
      <c r="B853" s="117"/>
      <c r="C853" s="117"/>
      <c r="D853" s="117"/>
      <c r="E853" s="118"/>
      <c r="F853" s="118"/>
      <c r="G853" s="118"/>
      <c r="H853" s="119"/>
      <c r="I853" s="119"/>
      <c r="J853" s="119"/>
      <c r="K853" s="119"/>
      <c r="L853" s="145"/>
      <c r="M853" s="113"/>
    </row>
    <row r="854" spans="2:13" s="116" customFormat="1" ht="15">
      <c r="B854" s="117"/>
      <c r="C854" s="117"/>
      <c r="D854" s="117"/>
      <c r="E854" s="118"/>
      <c r="F854" s="118"/>
      <c r="G854" s="118"/>
      <c r="H854" s="119"/>
      <c r="I854" s="119"/>
      <c r="J854" s="119"/>
      <c r="K854" s="119"/>
      <c r="L854" s="145"/>
      <c r="M854" s="113"/>
    </row>
    <row r="855" spans="2:13" s="116" customFormat="1" ht="15">
      <c r="B855" s="117"/>
      <c r="C855" s="117"/>
      <c r="D855" s="117"/>
      <c r="E855" s="118"/>
      <c r="F855" s="118"/>
      <c r="G855" s="118"/>
      <c r="H855" s="119"/>
      <c r="I855" s="119"/>
      <c r="J855" s="119"/>
      <c r="K855" s="119"/>
      <c r="L855" s="145"/>
      <c r="M855" s="113"/>
    </row>
    <row r="856" spans="2:13" s="116" customFormat="1" ht="15">
      <c r="B856" s="117"/>
      <c r="C856" s="117"/>
      <c r="D856" s="117"/>
      <c r="E856" s="118"/>
      <c r="F856" s="118"/>
      <c r="G856" s="118"/>
      <c r="H856" s="119"/>
      <c r="I856" s="119"/>
      <c r="J856" s="119"/>
      <c r="K856" s="119"/>
      <c r="L856" s="145"/>
      <c r="M856" s="113"/>
    </row>
    <row r="857" spans="2:13" s="116" customFormat="1" ht="15">
      <c r="B857" s="117"/>
      <c r="C857" s="117"/>
      <c r="D857" s="117"/>
      <c r="E857" s="118"/>
      <c r="F857" s="118"/>
      <c r="G857" s="118"/>
      <c r="H857" s="119"/>
      <c r="I857" s="119"/>
      <c r="J857" s="119"/>
      <c r="K857" s="119"/>
      <c r="L857" s="145"/>
      <c r="M857" s="113"/>
    </row>
    <row r="858" spans="2:13" s="116" customFormat="1" ht="15">
      <c r="B858" s="117"/>
      <c r="C858" s="117"/>
      <c r="D858" s="117"/>
      <c r="E858" s="118"/>
      <c r="F858" s="118"/>
      <c r="G858" s="118"/>
      <c r="H858" s="119"/>
      <c r="I858" s="119"/>
      <c r="J858" s="119"/>
      <c r="K858" s="119"/>
      <c r="L858" s="145"/>
      <c r="M858" s="113"/>
    </row>
    <row r="859" spans="2:13" s="116" customFormat="1" ht="15">
      <c r="B859" s="117"/>
      <c r="C859" s="117"/>
      <c r="D859" s="117"/>
      <c r="E859" s="118"/>
      <c r="F859" s="118"/>
      <c r="G859" s="118"/>
      <c r="H859" s="119"/>
      <c r="I859" s="119"/>
      <c r="J859" s="119"/>
      <c r="K859" s="119"/>
      <c r="L859" s="145"/>
      <c r="M859" s="113"/>
    </row>
    <row r="860" spans="2:13" s="116" customFormat="1" ht="15">
      <c r="B860" s="117"/>
      <c r="C860" s="117"/>
      <c r="D860" s="117"/>
      <c r="E860" s="118"/>
      <c r="F860" s="118"/>
      <c r="G860" s="118"/>
      <c r="H860" s="119"/>
      <c r="I860" s="119"/>
      <c r="J860" s="119"/>
      <c r="K860" s="119"/>
      <c r="L860" s="145"/>
      <c r="M860" s="113"/>
    </row>
    <row r="861" spans="2:13" s="116" customFormat="1" ht="15">
      <c r="B861" s="117"/>
      <c r="C861" s="117"/>
      <c r="D861" s="117"/>
      <c r="E861" s="118"/>
      <c r="F861" s="118"/>
      <c r="G861" s="118"/>
      <c r="H861" s="119"/>
      <c r="I861" s="119"/>
      <c r="J861" s="119"/>
      <c r="K861" s="119"/>
      <c r="L861" s="145"/>
      <c r="M861" s="113"/>
    </row>
    <row r="862" spans="2:13" s="116" customFormat="1" ht="15">
      <c r="B862" s="117"/>
      <c r="C862" s="117"/>
      <c r="D862" s="117"/>
      <c r="E862" s="118"/>
      <c r="F862" s="118"/>
      <c r="G862" s="118"/>
      <c r="H862" s="119"/>
      <c r="I862" s="119"/>
      <c r="J862" s="119"/>
      <c r="K862" s="119"/>
      <c r="L862" s="145"/>
      <c r="M862" s="113"/>
    </row>
    <row r="863" spans="2:13" s="116" customFormat="1" ht="15">
      <c r="B863" s="117"/>
      <c r="C863" s="117"/>
      <c r="D863" s="117"/>
      <c r="E863" s="118"/>
      <c r="F863" s="118"/>
      <c r="G863" s="118"/>
      <c r="H863" s="119"/>
      <c r="I863" s="119"/>
      <c r="J863" s="119"/>
      <c r="K863" s="119"/>
      <c r="L863" s="145"/>
      <c r="M863" s="113"/>
    </row>
    <row r="864" spans="2:13" s="116" customFormat="1" ht="15">
      <c r="B864" s="117"/>
      <c r="C864" s="117"/>
      <c r="D864" s="117"/>
      <c r="E864" s="118"/>
      <c r="F864" s="118"/>
      <c r="G864" s="118"/>
      <c r="H864" s="119"/>
      <c r="I864" s="119"/>
      <c r="J864" s="119"/>
      <c r="K864" s="119"/>
      <c r="L864" s="145"/>
      <c r="M864" s="113"/>
    </row>
    <row r="865" spans="2:13" s="116" customFormat="1" ht="15">
      <c r="B865" s="117"/>
      <c r="C865" s="117"/>
      <c r="D865" s="117"/>
      <c r="E865" s="118"/>
      <c r="F865" s="118"/>
      <c r="G865" s="118"/>
      <c r="H865" s="119"/>
      <c r="I865" s="119"/>
      <c r="J865" s="119"/>
      <c r="K865" s="119"/>
      <c r="L865" s="145"/>
      <c r="M865" s="113"/>
    </row>
    <row r="866" spans="2:13" s="116" customFormat="1" ht="15">
      <c r="B866" s="117"/>
      <c r="C866" s="117"/>
      <c r="D866" s="117"/>
      <c r="E866" s="118"/>
      <c r="F866" s="118"/>
      <c r="G866" s="118"/>
      <c r="H866" s="119"/>
      <c r="I866" s="119"/>
      <c r="J866" s="119"/>
      <c r="K866" s="119"/>
      <c r="L866" s="145"/>
      <c r="M866" s="113"/>
    </row>
    <row r="867" spans="2:13" s="116" customFormat="1" ht="15">
      <c r="B867" s="117"/>
      <c r="C867" s="117"/>
      <c r="D867" s="117"/>
      <c r="E867" s="118"/>
      <c r="F867" s="118"/>
      <c r="G867" s="118"/>
      <c r="H867" s="119"/>
      <c r="I867" s="119"/>
      <c r="J867" s="119"/>
      <c r="K867" s="119"/>
      <c r="L867" s="145"/>
      <c r="M867" s="113"/>
    </row>
    <row r="868" spans="2:13" s="116" customFormat="1" ht="15">
      <c r="B868" s="117"/>
      <c r="C868" s="117"/>
      <c r="D868" s="117"/>
      <c r="E868" s="118"/>
      <c r="F868" s="118"/>
      <c r="G868" s="118"/>
      <c r="H868" s="119"/>
      <c r="I868" s="119"/>
      <c r="J868" s="119"/>
      <c r="K868" s="119"/>
      <c r="L868" s="145"/>
      <c r="M868" s="113"/>
    </row>
    <row r="869" spans="2:13" s="116" customFormat="1" ht="15">
      <c r="B869" s="117"/>
      <c r="C869" s="117"/>
      <c r="D869" s="117"/>
      <c r="E869" s="118"/>
      <c r="F869" s="118"/>
      <c r="G869" s="118"/>
      <c r="H869" s="119"/>
      <c r="I869" s="119"/>
      <c r="J869" s="119"/>
      <c r="K869" s="119"/>
      <c r="L869" s="145"/>
      <c r="M869" s="113"/>
    </row>
    <row r="870" spans="2:13" s="116" customFormat="1" ht="15">
      <c r="B870" s="117"/>
      <c r="C870" s="117"/>
      <c r="D870" s="117"/>
      <c r="E870" s="118"/>
      <c r="F870" s="118"/>
      <c r="G870" s="118"/>
      <c r="H870" s="119"/>
      <c r="I870" s="119"/>
      <c r="J870" s="119"/>
      <c r="K870" s="119"/>
      <c r="L870" s="145"/>
      <c r="M870" s="113"/>
    </row>
    <row r="871" spans="2:13" s="116" customFormat="1" ht="15">
      <c r="B871" s="117"/>
      <c r="C871" s="117"/>
      <c r="D871" s="117"/>
      <c r="E871" s="118"/>
      <c r="F871" s="118"/>
      <c r="G871" s="118"/>
      <c r="H871" s="119"/>
      <c r="I871" s="119"/>
      <c r="J871" s="119"/>
      <c r="K871" s="119"/>
      <c r="L871" s="145"/>
      <c r="M871" s="113"/>
    </row>
    <row r="872" spans="2:13" s="116" customFormat="1" ht="15">
      <c r="B872" s="117"/>
      <c r="C872" s="117"/>
      <c r="D872" s="117"/>
      <c r="E872" s="118"/>
      <c r="F872" s="118"/>
      <c r="G872" s="118"/>
      <c r="H872" s="119"/>
      <c r="I872" s="119"/>
      <c r="J872" s="119"/>
      <c r="K872" s="119"/>
      <c r="L872" s="145"/>
      <c r="M872" s="113"/>
    </row>
    <row r="873" spans="2:13" s="116" customFormat="1" ht="15">
      <c r="B873" s="117"/>
      <c r="C873" s="117"/>
      <c r="D873" s="117"/>
      <c r="E873" s="118"/>
      <c r="F873" s="118"/>
      <c r="G873" s="118"/>
      <c r="H873" s="119"/>
      <c r="I873" s="119"/>
      <c r="J873" s="119"/>
      <c r="K873" s="119"/>
      <c r="L873" s="145"/>
      <c r="M873" s="113"/>
    </row>
    <row r="874" spans="2:13" s="116" customFormat="1" ht="15">
      <c r="B874" s="117"/>
      <c r="C874" s="117"/>
      <c r="D874" s="117"/>
      <c r="E874" s="118"/>
      <c r="F874" s="118"/>
      <c r="G874" s="118"/>
      <c r="H874" s="119"/>
      <c r="I874" s="119"/>
      <c r="J874" s="119"/>
      <c r="K874" s="119"/>
      <c r="L874" s="145"/>
      <c r="M874" s="113"/>
    </row>
    <row r="875" spans="2:13" s="116" customFormat="1" ht="15">
      <c r="B875" s="117"/>
      <c r="C875" s="117"/>
      <c r="D875" s="117"/>
      <c r="E875" s="118"/>
      <c r="F875" s="118"/>
      <c r="G875" s="118"/>
      <c r="H875" s="119"/>
      <c r="I875" s="119"/>
      <c r="J875" s="119"/>
      <c r="K875" s="119"/>
      <c r="L875" s="145"/>
      <c r="M875" s="113"/>
    </row>
    <row r="876" spans="2:13" s="116" customFormat="1" ht="15">
      <c r="B876" s="117"/>
      <c r="C876" s="117"/>
      <c r="D876" s="117"/>
      <c r="E876" s="118"/>
      <c r="F876" s="118"/>
      <c r="G876" s="118"/>
      <c r="H876" s="119"/>
      <c r="I876" s="119"/>
      <c r="J876" s="119"/>
      <c r="K876" s="119"/>
      <c r="L876" s="145"/>
      <c r="M876" s="113"/>
    </row>
    <row r="877" spans="2:13" s="116" customFormat="1" ht="15">
      <c r="B877" s="117"/>
      <c r="C877" s="117"/>
      <c r="D877" s="117"/>
      <c r="E877" s="118"/>
      <c r="F877" s="118"/>
      <c r="G877" s="118"/>
      <c r="H877" s="119"/>
      <c r="I877" s="119"/>
      <c r="J877" s="119"/>
      <c r="K877" s="119"/>
      <c r="L877" s="145"/>
      <c r="M877" s="113"/>
    </row>
    <row r="878" spans="2:13" s="116" customFormat="1" ht="15">
      <c r="B878" s="117"/>
      <c r="C878" s="117"/>
      <c r="D878" s="117"/>
      <c r="E878" s="118"/>
      <c r="F878" s="118"/>
      <c r="G878" s="118"/>
      <c r="H878" s="119"/>
      <c r="I878" s="119"/>
      <c r="J878" s="119"/>
      <c r="K878" s="119"/>
      <c r="L878" s="145"/>
      <c r="M878" s="113"/>
    </row>
    <row r="879" spans="2:13" s="116" customFormat="1" ht="15">
      <c r="B879" s="117"/>
      <c r="C879" s="117"/>
      <c r="D879" s="117"/>
      <c r="E879" s="118"/>
      <c r="F879" s="118"/>
      <c r="G879" s="118"/>
      <c r="H879" s="119"/>
      <c r="I879" s="119"/>
      <c r="J879" s="119"/>
      <c r="K879" s="119"/>
      <c r="L879" s="145"/>
      <c r="M879" s="113"/>
    </row>
    <row r="880" spans="2:13" s="116" customFormat="1" ht="15">
      <c r="B880" s="117"/>
      <c r="C880" s="117"/>
      <c r="D880" s="117"/>
      <c r="E880" s="118"/>
      <c r="F880" s="118"/>
      <c r="G880" s="118"/>
      <c r="H880" s="119"/>
      <c r="I880" s="119"/>
      <c r="J880" s="119"/>
      <c r="K880" s="119"/>
      <c r="L880" s="145"/>
      <c r="M880" s="113"/>
    </row>
    <row r="881" spans="2:13" s="116" customFormat="1" ht="15">
      <c r="B881" s="117"/>
      <c r="C881" s="117"/>
      <c r="D881" s="117"/>
      <c r="E881" s="118"/>
      <c r="F881" s="118"/>
      <c r="G881" s="118"/>
      <c r="H881" s="119"/>
      <c r="I881" s="119"/>
      <c r="J881" s="119"/>
      <c r="K881" s="119"/>
      <c r="L881" s="145"/>
      <c r="M881" s="113"/>
    </row>
    <row r="882" spans="2:13" s="116" customFormat="1" ht="15">
      <c r="B882" s="117"/>
      <c r="C882" s="117"/>
      <c r="D882" s="117"/>
      <c r="E882" s="118"/>
      <c r="F882" s="118"/>
      <c r="G882" s="118"/>
      <c r="H882" s="119"/>
      <c r="I882" s="119"/>
      <c r="J882" s="119"/>
      <c r="K882" s="119"/>
      <c r="L882" s="145"/>
      <c r="M882" s="113"/>
    </row>
    <row r="883" spans="2:13" s="116" customFormat="1" ht="15">
      <c r="B883" s="117"/>
      <c r="C883" s="117"/>
      <c r="D883" s="117"/>
      <c r="E883" s="118"/>
      <c r="F883" s="118"/>
      <c r="G883" s="118"/>
      <c r="H883" s="119"/>
      <c r="I883" s="119"/>
      <c r="J883" s="119"/>
      <c r="K883" s="119"/>
      <c r="L883" s="145"/>
      <c r="M883" s="113"/>
    </row>
    <row r="884" spans="2:13" s="116" customFormat="1" ht="15">
      <c r="B884" s="117"/>
      <c r="C884" s="117"/>
      <c r="D884" s="117"/>
      <c r="E884" s="118"/>
      <c r="F884" s="118"/>
      <c r="G884" s="118"/>
      <c r="H884" s="119"/>
      <c r="I884" s="119"/>
      <c r="J884" s="119"/>
      <c r="K884" s="119"/>
      <c r="L884" s="145"/>
      <c r="M884" s="113"/>
    </row>
    <row r="885" spans="2:13" s="116" customFormat="1" ht="15">
      <c r="B885" s="117"/>
      <c r="C885" s="117"/>
      <c r="D885" s="117"/>
      <c r="E885" s="118"/>
      <c r="F885" s="118"/>
      <c r="G885" s="118"/>
      <c r="H885" s="119"/>
      <c r="I885" s="119"/>
      <c r="J885" s="119"/>
      <c r="K885" s="119"/>
      <c r="L885" s="145"/>
      <c r="M885" s="113"/>
    </row>
    <row r="886" spans="2:13" s="116" customFormat="1" ht="15">
      <c r="B886" s="117"/>
      <c r="C886" s="117"/>
      <c r="D886" s="117"/>
      <c r="E886" s="118"/>
      <c r="F886" s="118"/>
      <c r="G886" s="118"/>
      <c r="H886" s="119"/>
      <c r="I886" s="119"/>
      <c r="J886" s="119"/>
      <c r="K886" s="119"/>
      <c r="L886" s="145"/>
      <c r="M886" s="113"/>
    </row>
    <row r="887" spans="2:13" s="116" customFormat="1" ht="15">
      <c r="B887" s="117"/>
      <c r="C887" s="117"/>
      <c r="D887" s="117"/>
      <c r="E887" s="118"/>
      <c r="F887" s="118"/>
      <c r="G887" s="118"/>
      <c r="H887" s="119"/>
      <c r="I887" s="119"/>
      <c r="J887" s="119"/>
      <c r="K887" s="119"/>
      <c r="L887" s="145"/>
      <c r="M887" s="113"/>
    </row>
    <row r="888" spans="2:13" s="116" customFormat="1" ht="15">
      <c r="B888" s="117"/>
      <c r="C888" s="117"/>
      <c r="D888" s="117"/>
      <c r="E888" s="118"/>
      <c r="F888" s="118"/>
      <c r="G888" s="118"/>
      <c r="H888" s="119"/>
      <c r="I888" s="119"/>
      <c r="J888" s="119"/>
      <c r="K888" s="119"/>
      <c r="L888" s="145"/>
      <c r="M888" s="113"/>
    </row>
    <row r="889" spans="2:13" s="116" customFormat="1" ht="15">
      <c r="B889" s="117"/>
      <c r="C889" s="117"/>
      <c r="D889" s="117"/>
      <c r="E889" s="118"/>
      <c r="F889" s="118"/>
      <c r="G889" s="118"/>
      <c r="H889" s="119"/>
      <c r="I889" s="119"/>
      <c r="J889" s="119"/>
      <c r="K889" s="119"/>
      <c r="L889" s="145"/>
      <c r="M889" s="113"/>
    </row>
    <row r="890" spans="2:13" s="116" customFormat="1" ht="15">
      <c r="B890" s="117"/>
      <c r="C890" s="117"/>
      <c r="D890" s="117"/>
      <c r="E890" s="118"/>
      <c r="F890" s="118"/>
      <c r="G890" s="118"/>
      <c r="H890" s="119"/>
      <c r="I890" s="119"/>
      <c r="J890" s="119"/>
      <c r="K890" s="119"/>
      <c r="L890" s="145"/>
      <c r="M890" s="113"/>
    </row>
    <row r="891" spans="2:13" s="116" customFormat="1" ht="15">
      <c r="B891" s="117"/>
      <c r="C891" s="117"/>
      <c r="D891" s="117"/>
      <c r="E891" s="118"/>
      <c r="F891" s="118"/>
      <c r="G891" s="118"/>
      <c r="H891" s="119"/>
      <c r="I891" s="119"/>
      <c r="J891" s="119"/>
      <c r="K891" s="119"/>
      <c r="L891" s="145"/>
      <c r="M891" s="113"/>
    </row>
    <row r="892" spans="2:13" s="116" customFormat="1" ht="15">
      <c r="B892" s="117"/>
      <c r="C892" s="117"/>
      <c r="D892" s="117"/>
      <c r="E892" s="118"/>
      <c r="F892" s="118"/>
      <c r="G892" s="118"/>
      <c r="H892" s="119"/>
      <c r="I892" s="119"/>
      <c r="J892" s="119"/>
      <c r="K892" s="119"/>
      <c r="L892" s="145"/>
      <c r="M892" s="113"/>
    </row>
    <row r="893" spans="2:13" s="116" customFormat="1" ht="15">
      <c r="B893" s="117"/>
      <c r="C893" s="117"/>
      <c r="D893" s="117"/>
      <c r="E893" s="118"/>
      <c r="F893" s="118"/>
      <c r="G893" s="118"/>
      <c r="H893" s="119"/>
      <c r="I893" s="119"/>
      <c r="J893" s="119"/>
      <c r="K893" s="119"/>
      <c r="L893" s="145"/>
      <c r="M893" s="113"/>
    </row>
    <row r="894" spans="2:13" s="116" customFormat="1" ht="15">
      <c r="B894" s="117"/>
      <c r="C894" s="117"/>
      <c r="D894" s="117"/>
      <c r="E894" s="118"/>
      <c r="F894" s="118"/>
      <c r="G894" s="118"/>
      <c r="H894" s="119"/>
      <c r="I894" s="119"/>
      <c r="J894" s="119"/>
      <c r="K894" s="119"/>
      <c r="L894" s="145"/>
      <c r="M894" s="113"/>
    </row>
    <row r="895" spans="2:13" s="116" customFormat="1" ht="15">
      <c r="B895" s="117"/>
      <c r="C895" s="117"/>
      <c r="D895" s="117"/>
      <c r="E895" s="118"/>
      <c r="F895" s="118"/>
      <c r="G895" s="118"/>
      <c r="H895" s="119"/>
      <c r="I895" s="119"/>
      <c r="J895" s="119"/>
      <c r="K895" s="119"/>
      <c r="L895" s="145"/>
      <c r="M895" s="113"/>
    </row>
    <row r="896" spans="2:13" s="116" customFormat="1" ht="15">
      <c r="B896" s="117"/>
      <c r="C896" s="117"/>
      <c r="D896" s="117"/>
      <c r="E896" s="118"/>
      <c r="F896" s="118"/>
      <c r="G896" s="118"/>
      <c r="H896" s="119"/>
      <c r="I896" s="119"/>
      <c r="J896" s="119"/>
      <c r="K896" s="119"/>
      <c r="L896" s="145"/>
      <c r="M896" s="113"/>
    </row>
    <row r="897" spans="2:13" s="116" customFormat="1" ht="15">
      <c r="B897" s="117"/>
      <c r="C897" s="117"/>
      <c r="D897" s="117"/>
      <c r="E897" s="118"/>
      <c r="F897" s="118"/>
      <c r="G897" s="118"/>
      <c r="H897" s="119"/>
      <c r="I897" s="119"/>
      <c r="J897" s="119"/>
      <c r="K897" s="119"/>
      <c r="L897" s="145"/>
      <c r="M897" s="113"/>
    </row>
    <row r="898" spans="2:13" s="116" customFormat="1" ht="15">
      <c r="B898" s="117"/>
      <c r="C898" s="117"/>
      <c r="D898" s="117"/>
      <c r="E898" s="118"/>
      <c r="F898" s="118"/>
      <c r="G898" s="118"/>
      <c r="H898" s="119"/>
      <c r="I898" s="119"/>
      <c r="J898" s="119"/>
      <c r="K898" s="119"/>
      <c r="L898" s="145"/>
      <c r="M898" s="113"/>
    </row>
    <row r="899" spans="2:13" s="116" customFormat="1" ht="15">
      <c r="B899" s="117"/>
      <c r="C899" s="117"/>
      <c r="D899" s="117"/>
      <c r="E899" s="118"/>
      <c r="F899" s="118"/>
      <c r="G899" s="118"/>
      <c r="H899" s="119"/>
      <c r="I899" s="119"/>
      <c r="J899" s="119"/>
      <c r="K899" s="119"/>
      <c r="L899" s="145"/>
      <c r="M899" s="113"/>
    </row>
    <row r="900" spans="2:13" s="116" customFormat="1" ht="15">
      <c r="B900" s="117"/>
      <c r="C900" s="117"/>
      <c r="D900" s="117"/>
      <c r="E900" s="118"/>
      <c r="F900" s="118"/>
      <c r="G900" s="118"/>
      <c r="H900" s="119"/>
      <c r="I900" s="119"/>
      <c r="J900" s="119"/>
      <c r="K900" s="119"/>
      <c r="L900" s="145"/>
      <c r="M900" s="113"/>
    </row>
    <row r="901" spans="2:13" s="116" customFormat="1" ht="15">
      <c r="B901" s="117"/>
      <c r="C901" s="117"/>
      <c r="D901" s="117"/>
      <c r="E901" s="118"/>
      <c r="F901" s="118"/>
      <c r="G901" s="118"/>
      <c r="H901" s="119"/>
      <c r="I901" s="119"/>
      <c r="J901" s="119"/>
      <c r="K901" s="119"/>
      <c r="L901" s="145"/>
      <c r="M901" s="113"/>
    </row>
    <row r="902" spans="2:13" s="116" customFormat="1" ht="15">
      <c r="B902" s="117"/>
      <c r="C902" s="117"/>
      <c r="D902" s="117"/>
      <c r="E902" s="118"/>
      <c r="F902" s="118"/>
      <c r="G902" s="118"/>
      <c r="H902" s="119"/>
      <c r="I902" s="119"/>
      <c r="J902" s="119"/>
      <c r="K902" s="119"/>
      <c r="L902" s="145"/>
      <c r="M902" s="113"/>
    </row>
    <row r="903" spans="2:13" s="116" customFormat="1" ht="15">
      <c r="B903" s="117"/>
      <c r="C903" s="117"/>
      <c r="D903" s="117"/>
      <c r="E903" s="118"/>
      <c r="F903" s="118"/>
      <c r="G903" s="118"/>
      <c r="H903" s="119"/>
      <c r="I903" s="119"/>
      <c r="J903" s="119"/>
      <c r="K903" s="119"/>
      <c r="L903" s="145"/>
      <c r="M903" s="113"/>
    </row>
    <row r="904" spans="2:13" s="116" customFormat="1" ht="15">
      <c r="B904" s="117"/>
      <c r="C904" s="117"/>
      <c r="D904" s="117"/>
      <c r="E904" s="118"/>
      <c r="F904" s="118"/>
      <c r="G904" s="118"/>
      <c r="H904" s="119"/>
      <c r="I904" s="119"/>
      <c r="J904" s="119"/>
      <c r="K904" s="119"/>
      <c r="L904" s="145"/>
      <c r="M904" s="113"/>
    </row>
    <row r="905" spans="2:13" s="116" customFormat="1" ht="15">
      <c r="B905" s="117"/>
      <c r="C905" s="117"/>
      <c r="D905" s="117"/>
      <c r="E905" s="118"/>
      <c r="F905" s="118"/>
      <c r="G905" s="118"/>
      <c r="H905" s="119"/>
      <c r="I905" s="119"/>
      <c r="J905" s="119"/>
      <c r="K905" s="119"/>
      <c r="L905" s="145"/>
      <c r="M905" s="113"/>
    </row>
    <row r="906" spans="2:13" s="116" customFormat="1" ht="15">
      <c r="B906" s="117"/>
      <c r="C906" s="117"/>
      <c r="D906" s="117"/>
      <c r="E906" s="118"/>
      <c r="F906" s="118"/>
      <c r="G906" s="118"/>
      <c r="H906" s="119"/>
      <c r="I906" s="119"/>
      <c r="J906" s="119"/>
      <c r="K906" s="119"/>
      <c r="L906" s="145"/>
      <c r="M906" s="113"/>
    </row>
    <row r="907" spans="2:13" s="116" customFormat="1" ht="15">
      <c r="B907" s="117"/>
      <c r="C907" s="117"/>
      <c r="D907" s="117"/>
      <c r="E907" s="118"/>
      <c r="F907" s="118"/>
      <c r="G907" s="118"/>
      <c r="H907" s="119"/>
      <c r="I907" s="119"/>
      <c r="J907" s="119"/>
      <c r="K907" s="119"/>
      <c r="L907" s="145"/>
      <c r="M907" s="113"/>
    </row>
    <row r="908" spans="2:13" s="116" customFormat="1" ht="15">
      <c r="B908" s="117"/>
      <c r="C908" s="117"/>
      <c r="D908" s="117"/>
      <c r="E908" s="118"/>
      <c r="F908" s="118"/>
      <c r="G908" s="118"/>
      <c r="H908" s="119"/>
      <c r="I908" s="119"/>
      <c r="J908" s="119"/>
      <c r="K908" s="119"/>
      <c r="L908" s="145"/>
      <c r="M908" s="113"/>
    </row>
    <row r="909" spans="2:13" s="116" customFormat="1" ht="15">
      <c r="B909" s="117"/>
      <c r="C909" s="117"/>
      <c r="D909" s="117"/>
      <c r="E909" s="118"/>
      <c r="F909" s="118"/>
      <c r="G909" s="118"/>
      <c r="H909" s="119"/>
      <c r="I909" s="119"/>
      <c r="J909" s="119"/>
      <c r="K909" s="119"/>
      <c r="L909" s="145"/>
      <c r="M909" s="113"/>
    </row>
    <row r="910" spans="2:13" s="116" customFormat="1" ht="15">
      <c r="B910" s="117"/>
      <c r="C910" s="117"/>
      <c r="D910" s="117"/>
      <c r="E910" s="118"/>
      <c r="F910" s="118"/>
      <c r="G910" s="118"/>
      <c r="H910" s="119"/>
      <c r="I910" s="119"/>
      <c r="J910" s="119"/>
      <c r="K910" s="119"/>
      <c r="L910" s="145"/>
      <c r="M910" s="113"/>
    </row>
    <row r="911" spans="2:13" s="116" customFormat="1" ht="15">
      <c r="B911" s="117"/>
      <c r="C911" s="117"/>
      <c r="D911" s="117"/>
      <c r="E911" s="118"/>
      <c r="F911" s="118"/>
      <c r="G911" s="118"/>
      <c r="H911" s="119"/>
      <c r="I911" s="119"/>
      <c r="J911" s="119"/>
      <c r="K911" s="119"/>
      <c r="L911" s="145"/>
      <c r="M911" s="113"/>
    </row>
    <row r="912" spans="2:13" s="116" customFormat="1" ht="15">
      <c r="B912" s="117"/>
      <c r="C912" s="117"/>
      <c r="D912" s="117"/>
      <c r="E912" s="118"/>
      <c r="F912" s="118"/>
      <c r="G912" s="118"/>
      <c r="H912" s="119"/>
      <c r="I912" s="119"/>
      <c r="J912" s="119"/>
      <c r="K912" s="119"/>
      <c r="L912" s="145"/>
      <c r="M912" s="113"/>
    </row>
    <row r="913" spans="2:13" s="116" customFormat="1" ht="15">
      <c r="B913" s="117"/>
      <c r="C913" s="117"/>
      <c r="D913" s="117"/>
      <c r="E913" s="118"/>
      <c r="F913" s="118"/>
      <c r="G913" s="118"/>
      <c r="H913" s="119"/>
      <c r="I913" s="119"/>
      <c r="J913" s="119"/>
      <c r="K913" s="119"/>
      <c r="L913" s="145"/>
      <c r="M913" s="113"/>
    </row>
    <row r="914" spans="2:13" s="116" customFormat="1" ht="15">
      <c r="B914" s="117"/>
      <c r="C914" s="117"/>
      <c r="D914" s="117"/>
      <c r="E914" s="118"/>
      <c r="F914" s="118"/>
      <c r="G914" s="118"/>
      <c r="H914" s="119"/>
      <c r="I914" s="119"/>
      <c r="J914" s="119"/>
      <c r="K914" s="119"/>
      <c r="L914" s="145"/>
      <c r="M914" s="113"/>
    </row>
    <row r="915" spans="2:13" s="116" customFormat="1" ht="15">
      <c r="B915" s="117"/>
      <c r="C915" s="117"/>
      <c r="D915" s="117"/>
      <c r="E915" s="118"/>
      <c r="F915" s="118"/>
      <c r="G915" s="118"/>
      <c r="H915" s="119"/>
      <c r="I915" s="119"/>
      <c r="J915" s="119"/>
      <c r="K915" s="119"/>
      <c r="L915" s="145"/>
      <c r="M915" s="113"/>
    </row>
    <row r="916" spans="2:13" s="116" customFormat="1" ht="15">
      <c r="B916" s="117"/>
      <c r="C916" s="117"/>
      <c r="D916" s="117"/>
      <c r="E916" s="118"/>
      <c r="F916" s="118"/>
      <c r="G916" s="118"/>
      <c r="H916" s="119"/>
      <c r="I916" s="119"/>
      <c r="J916" s="119"/>
      <c r="K916" s="119"/>
      <c r="L916" s="145"/>
      <c r="M916" s="113"/>
    </row>
    <row r="917" spans="2:13" s="116" customFormat="1" ht="15">
      <c r="B917" s="117"/>
      <c r="C917" s="117"/>
      <c r="D917" s="117"/>
      <c r="E917" s="118"/>
      <c r="F917" s="118"/>
      <c r="G917" s="118"/>
      <c r="H917" s="119"/>
      <c r="I917" s="119"/>
      <c r="J917" s="119"/>
      <c r="K917" s="119"/>
      <c r="L917" s="145"/>
      <c r="M917" s="113"/>
    </row>
    <row r="918" spans="2:13" s="116" customFormat="1" ht="15">
      <c r="B918" s="117"/>
      <c r="C918" s="117"/>
      <c r="D918" s="117"/>
      <c r="E918" s="118"/>
      <c r="F918" s="118"/>
      <c r="G918" s="118"/>
      <c r="H918" s="119"/>
      <c r="I918" s="119"/>
      <c r="J918" s="119"/>
      <c r="K918" s="119"/>
      <c r="L918" s="145"/>
      <c r="M918" s="113"/>
    </row>
    <row r="919" spans="2:13" s="116" customFormat="1" ht="15">
      <c r="B919" s="117"/>
      <c r="C919" s="117"/>
      <c r="D919" s="117"/>
      <c r="E919" s="118"/>
      <c r="F919" s="118"/>
      <c r="G919" s="118"/>
      <c r="H919" s="119"/>
      <c r="I919" s="119"/>
      <c r="J919" s="119"/>
      <c r="K919" s="119"/>
      <c r="L919" s="145"/>
      <c r="M919" s="113"/>
    </row>
    <row r="920" spans="2:13" s="116" customFormat="1" ht="15">
      <c r="B920" s="117"/>
      <c r="C920" s="117"/>
      <c r="D920" s="117"/>
      <c r="E920" s="118"/>
      <c r="F920" s="118"/>
      <c r="G920" s="118"/>
      <c r="H920" s="119"/>
      <c r="I920" s="119"/>
      <c r="J920" s="119"/>
      <c r="K920" s="119"/>
      <c r="L920" s="145"/>
      <c r="M920" s="113"/>
    </row>
    <row r="921" spans="2:13" s="116" customFormat="1" ht="15">
      <c r="B921" s="117"/>
      <c r="C921" s="117"/>
      <c r="D921" s="117"/>
      <c r="E921" s="118"/>
      <c r="F921" s="118"/>
      <c r="G921" s="118"/>
      <c r="H921" s="119"/>
      <c r="I921" s="119"/>
      <c r="J921" s="119"/>
      <c r="K921" s="119"/>
      <c r="L921" s="145"/>
      <c r="M921" s="113"/>
    </row>
    <row r="922" spans="2:13" s="116" customFormat="1" ht="15">
      <c r="B922" s="117"/>
      <c r="C922" s="117"/>
      <c r="D922" s="117"/>
      <c r="E922" s="118"/>
      <c r="F922" s="118"/>
      <c r="G922" s="118"/>
      <c r="H922" s="119"/>
      <c r="I922" s="119"/>
      <c r="J922" s="119"/>
      <c r="K922" s="119"/>
      <c r="L922" s="145"/>
      <c r="M922" s="113"/>
    </row>
    <row r="923" spans="2:13" s="116" customFormat="1" ht="15">
      <c r="B923" s="117"/>
      <c r="C923" s="117"/>
      <c r="D923" s="117"/>
      <c r="E923" s="118"/>
      <c r="F923" s="118"/>
      <c r="G923" s="118"/>
      <c r="H923" s="119"/>
      <c r="I923" s="119"/>
      <c r="J923" s="119"/>
      <c r="K923" s="119"/>
      <c r="L923" s="145"/>
      <c r="M923" s="113"/>
    </row>
    <row r="924" spans="2:13" s="116" customFormat="1" ht="15">
      <c r="B924" s="117"/>
      <c r="C924" s="117"/>
      <c r="D924" s="117"/>
      <c r="E924" s="118"/>
      <c r="F924" s="118"/>
      <c r="G924" s="118"/>
      <c r="H924" s="119"/>
      <c r="I924" s="119"/>
      <c r="J924" s="119"/>
      <c r="K924" s="119"/>
      <c r="L924" s="145"/>
      <c r="M924" s="113"/>
    </row>
    <row r="925" spans="2:13" s="116" customFormat="1" ht="15">
      <c r="B925" s="117"/>
      <c r="C925" s="117"/>
      <c r="D925" s="117"/>
      <c r="E925" s="118"/>
      <c r="F925" s="118"/>
      <c r="G925" s="118"/>
      <c r="H925" s="119"/>
      <c r="I925" s="119"/>
      <c r="J925" s="119"/>
      <c r="K925" s="119"/>
      <c r="L925" s="145"/>
      <c r="M925" s="113"/>
    </row>
    <row r="926" spans="2:13" s="116" customFormat="1" ht="15">
      <c r="B926" s="117"/>
      <c r="C926" s="117"/>
      <c r="D926" s="117"/>
      <c r="E926" s="118"/>
      <c r="F926" s="118"/>
      <c r="G926" s="118"/>
      <c r="H926" s="119"/>
      <c r="I926" s="119"/>
      <c r="J926" s="119"/>
      <c r="K926" s="119"/>
      <c r="L926" s="145"/>
      <c r="M926" s="113"/>
    </row>
    <row r="927" spans="2:13" s="116" customFormat="1" ht="15">
      <c r="B927" s="117"/>
      <c r="C927" s="117"/>
      <c r="D927" s="117"/>
      <c r="E927" s="118"/>
      <c r="F927" s="118"/>
      <c r="G927" s="118"/>
      <c r="H927" s="119"/>
      <c r="I927" s="119"/>
      <c r="J927" s="119"/>
      <c r="K927" s="119"/>
      <c r="L927" s="145"/>
      <c r="M927" s="113"/>
    </row>
    <row r="928" spans="2:13" s="116" customFormat="1" ht="15">
      <c r="B928" s="117"/>
      <c r="C928" s="117"/>
      <c r="D928" s="117"/>
      <c r="E928" s="118"/>
      <c r="F928" s="118"/>
      <c r="G928" s="118"/>
      <c r="H928" s="119"/>
      <c r="I928" s="119"/>
      <c r="J928" s="119"/>
      <c r="K928" s="119"/>
      <c r="L928" s="145"/>
      <c r="M928" s="113"/>
    </row>
    <row r="929" spans="2:13" s="116" customFormat="1" ht="15">
      <c r="B929" s="117"/>
      <c r="C929" s="117"/>
      <c r="D929" s="117"/>
      <c r="E929" s="118"/>
      <c r="F929" s="118"/>
      <c r="G929" s="118"/>
      <c r="H929" s="119"/>
      <c r="I929" s="119"/>
      <c r="J929" s="119"/>
      <c r="K929" s="119"/>
      <c r="L929" s="145"/>
      <c r="M929" s="113"/>
    </row>
    <row r="930" spans="2:13" s="116" customFormat="1" ht="15">
      <c r="B930" s="117"/>
      <c r="C930" s="117"/>
      <c r="D930" s="117"/>
      <c r="E930" s="118"/>
      <c r="F930" s="118"/>
      <c r="G930" s="118"/>
      <c r="H930" s="119"/>
      <c r="I930" s="119"/>
      <c r="J930" s="119"/>
      <c r="K930" s="119"/>
      <c r="L930" s="145"/>
      <c r="M930" s="113"/>
    </row>
    <row r="931" spans="2:13" s="116" customFormat="1" ht="15">
      <c r="B931" s="117"/>
      <c r="C931" s="117"/>
      <c r="D931" s="117"/>
      <c r="E931" s="118"/>
      <c r="F931" s="118"/>
      <c r="G931" s="118"/>
      <c r="H931" s="119"/>
      <c r="I931" s="119"/>
      <c r="J931" s="119"/>
      <c r="K931" s="119"/>
      <c r="L931" s="145"/>
      <c r="M931" s="113"/>
    </row>
    <row r="932" spans="2:13" s="116" customFormat="1" ht="15">
      <c r="B932" s="117"/>
      <c r="C932" s="117"/>
      <c r="D932" s="117"/>
      <c r="E932" s="118"/>
      <c r="F932" s="118"/>
      <c r="G932" s="118"/>
      <c r="H932" s="119"/>
      <c r="I932" s="119"/>
      <c r="J932" s="119"/>
      <c r="K932" s="119"/>
      <c r="L932" s="145"/>
      <c r="M932" s="113"/>
    </row>
    <row r="933" spans="2:13" s="116" customFormat="1" ht="15">
      <c r="B933" s="117"/>
      <c r="C933" s="117"/>
      <c r="D933" s="117"/>
      <c r="E933" s="118"/>
      <c r="F933" s="118"/>
      <c r="G933" s="118"/>
      <c r="H933" s="119"/>
      <c r="I933" s="119"/>
      <c r="J933" s="119"/>
      <c r="K933" s="119"/>
      <c r="L933" s="145"/>
      <c r="M933" s="113"/>
    </row>
    <row r="934" spans="2:13" s="116" customFormat="1" ht="15">
      <c r="B934" s="117"/>
      <c r="C934" s="117"/>
      <c r="D934" s="117"/>
      <c r="E934" s="118"/>
      <c r="F934" s="118"/>
      <c r="G934" s="118"/>
      <c r="H934" s="119"/>
      <c r="I934" s="119"/>
      <c r="J934" s="119"/>
      <c r="K934" s="119"/>
      <c r="L934" s="145"/>
      <c r="M934" s="113"/>
    </row>
    <row r="935" spans="2:13" s="116" customFormat="1" ht="15">
      <c r="B935" s="117"/>
      <c r="C935" s="117"/>
      <c r="D935" s="117"/>
      <c r="E935" s="118"/>
      <c r="F935" s="118"/>
      <c r="G935" s="118"/>
      <c r="H935" s="119"/>
      <c r="I935" s="119"/>
      <c r="J935" s="119"/>
      <c r="K935" s="119"/>
      <c r="L935" s="145"/>
      <c r="M935" s="113"/>
    </row>
    <row r="936" spans="2:13" s="116" customFormat="1" ht="15">
      <c r="B936" s="117"/>
      <c r="C936" s="117"/>
      <c r="D936" s="117"/>
      <c r="E936" s="118"/>
      <c r="F936" s="118"/>
      <c r="G936" s="118"/>
      <c r="H936" s="119"/>
      <c r="I936" s="119"/>
      <c r="J936" s="119"/>
      <c r="K936" s="119"/>
      <c r="L936" s="145"/>
      <c r="M936" s="113"/>
    </row>
    <row r="937" spans="2:13" s="116" customFormat="1" ht="15">
      <c r="B937" s="117"/>
      <c r="C937" s="117"/>
      <c r="D937" s="117"/>
      <c r="E937" s="118"/>
      <c r="F937" s="118"/>
      <c r="G937" s="118"/>
      <c r="H937" s="119"/>
      <c r="I937" s="119"/>
      <c r="J937" s="119"/>
      <c r="K937" s="119"/>
      <c r="L937" s="145"/>
      <c r="M937" s="113"/>
    </row>
    <row r="938" spans="2:13" s="116" customFormat="1" ht="15">
      <c r="B938" s="117"/>
      <c r="C938" s="117"/>
      <c r="D938" s="117"/>
      <c r="E938" s="118"/>
      <c r="F938" s="118"/>
      <c r="G938" s="118"/>
      <c r="H938" s="119"/>
      <c r="I938" s="119"/>
      <c r="J938" s="119"/>
      <c r="K938" s="119"/>
      <c r="L938" s="145"/>
      <c r="M938" s="113"/>
    </row>
    <row r="939" spans="2:13" s="116" customFormat="1" ht="15">
      <c r="B939" s="117"/>
      <c r="C939" s="117"/>
      <c r="D939" s="117"/>
      <c r="E939" s="118"/>
      <c r="F939" s="118"/>
      <c r="G939" s="118"/>
      <c r="H939" s="119"/>
      <c r="I939" s="119"/>
      <c r="J939" s="119"/>
      <c r="K939" s="119"/>
      <c r="L939" s="145"/>
      <c r="M939" s="113"/>
    </row>
    <row r="940" spans="2:13" s="116" customFormat="1" ht="15">
      <c r="B940" s="117"/>
      <c r="C940" s="117"/>
      <c r="D940" s="117"/>
      <c r="E940" s="118"/>
      <c r="F940" s="118"/>
      <c r="G940" s="118"/>
      <c r="H940" s="119"/>
      <c r="I940" s="119"/>
      <c r="J940" s="119"/>
      <c r="K940" s="119"/>
      <c r="L940" s="145"/>
      <c r="M940" s="113"/>
    </row>
    <row r="941" spans="2:13" s="116" customFormat="1" ht="15">
      <c r="B941" s="117"/>
      <c r="C941" s="117"/>
      <c r="D941" s="117"/>
      <c r="E941" s="118"/>
      <c r="F941" s="118"/>
      <c r="G941" s="118"/>
      <c r="H941" s="119"/>
      <c r="I941" s="119"/>
      <c r="J941" s="119"/>
      <c r="K941" s="119"/>
      <c r="L941" s="145"/>
      <c r="M941" s="113"/>
    </row>
    <row r="942" spans="2:13" s="116" customFormat="1" ht="15">
      <c r="B942" s="117"/>
      <c r="C942" s="117"/>
      <c r="D942" s="117"/>
      <c r="E942" s="118"/>
      <c r="F942" s="118"/>
      <c r="G942" s="118"/>
      <c r="H942" s="119"/>
      <c r="I942" s="119"/>
      <c r="J942" s="119"/>
      <c r="K942" s="119"/>
      <c r="L942" s="145"/>
      <c r="M942" s="113"/>
    </row>
    <row r="943" spans="2:13" s="116" customFormat="1" ht="15">
      <c r="B943" s="117"/>
      <c r="C943" s="117"/>
      <c r="D943" s="117"/>
      <c r="E943" s="118"/>
      <c r="F943" s="118"/>
      <c r="G943" s="118"/>
      <c r="H943" s="119"/>
      <c r="I943" s="119"/>
      <c r="J943" s="119"/>
      <c r="K943" s="119"/>
      <c r="L943" s="145"/>
      <c r="M943" s="113"/>
    </row>
    <row r="944" spans="2:13" s="116" customFormat="1" ht="15">
      <c r="B944" s="117"/>
      <c r="C944" s="117"/>
      <c r="D944" s="117"/>
      <c r="E944" s="118"/>
      <c r="F944" s="118"/>
      <c r="G944" s="118"/>
      <c r="H944" s="119"/>
      <c r="I944" s="119"/>
      <c r="J944" s="119"/>
      <c r="K944" s="119"/>
      <c r="L944" s="145"/>
      <c r="M944" s="113"/>
    </row>
    <row r="945" spans="2:13" s="116" customFormat="1" ht="15">
      <c r="B945" s="117"/>
      <c r="C945" s="117"/>
      <c r="D945" s="117"/>
      <c r="E945" s="118"/>
      <c r="F945" s="118"/>
      <c r="G945" s="118"/>
      <c r="H945" s="119"/>
      <c r="I945" s="119"/>
      <c r="J945" s="119"/>
      <c r="K945" s="119"/>
      <c r="L945" s="145"/>
      <c r="M945" s="113"/>
    </row>
    <row r="946" spans="2:13" s="116" customFormat="1" ht="15">
      <c r="B946" s="117"/>
      <c r="C946" s="117"/>
      <c r="D946" s="117"/>
      <c r="E946" s="118"/>
      <c r="F946" s="118"/>
      <c r="G946" s="118"/>
      <c r="H946" s="119"/>
      <c r="I946" s="119"/>
      <c r="J946" s="119"/>
      <c r="K946" s="119"/>
      <c r="L946" s="145"/>
      <c r="M946" s="113"/>
    </row>
    <row r="947" spans="2:13" s="116" customFormat="1" ht="15">
      <c r="B947" s="117"/>
      <c r="C947" s="117"/>
      <c r="D947" s="117"/>
      <c r="E947" s="118"/>
      <c r="F947" s="118"/>
      <c r="G947" s="118"/>
      <c r="H947" s="119"/>
      <c r="I947" s="119"/>
      <c r="J947" s="119"/>
      <c r="K947" s="119"/>
      <c r="L947" s="145"/>
      <c r="M947" s="113"/>
    </row>
    <row r="948" spans="2:13" s="116" customFormat="1" ht="15">
      <c r="B948" s="117"/>
      <c r="C948" s="117"/>
      <c r="D948" s="117"/>
      <c r="E948" s="118"/>
      <c r="F948" s="118"/>
      <c r="G948" s="118"/>
      <c r="H948" s="119"/>
      <c r="I948" s="119"/>
      <c r="J948" s="119"/>
      <c r="K948" s="119"/>
      <c r="L948" s="145"/>
      <c r="M948" s="113"/>
    </row>
    <row r="949" spans="2:13" s="116" customFormat="1" ht="15">
      <c r="B949" s="117"/>
      <c r="C949" s="117"/>
      <c r="D949" s="117"/>
      <c r="E949" s="118"/>
      <c r="F949" s="118"/>
      <c r="G949" s="118"/>
      <c r="H949" s="119"/>
      <c r="I949" s="119"/>
      <c r="J949" s="119"/>
      <c r="K949" s="119"/>
      <c r="L949" s="145"/>
      <c r="M949" s="113"/>
    </row>
    <row r="950" spans="2:13" s="116" customFormat="1" ht="15">
      <c r="B950" s="117"/>
      <c r="C950" s="117"/>
      <c r="D950" s="117"/>
      <c r="E950" s="118"/>
      <c r="F950" s="118"/>
      <c r="G950" s="118"/>
      <c r="H950" s="119"/>
      <c r="I950" s="119"/>
      <c r="J950" s="119"/>
      <c r="K950" s="119"/>
      <c r="L950" s="145"/>
      <c r="M950" s="113"/>
    </row>
    <row r="951" spans="2:13" s="116" customFormat="1" ht="15">
      <c r="B951" s="117"/>
      <c r="C951" s="117"/>
      <c r="D951" s="117"/>
      <c r="E951" s="118"/>
      <c r="F951" s="118"/>
      <c r="G951" s="118"/>
      <c r="H951" s="119"/>
      <c r="I951" s="119"/>
      <c r="J951" s="119"/>
      <c r="K951" s="119"/>
      <c r="L951" s="145"/>
      <c r="M951" s="113"/>
    </row>
    <row r="952" spans="2:13" s="116" customFormat="1" ht="15">
      <c r="B952" s="117"/>
      <c r="C952" s="117"/>
      <c r="D952" s="117"/>
      <c r="E952" s="118"/>
      <c r="F952" s="118"/>
      <c r="G952" s="118"/>
      <c r="H952" s="119"/>
      <c r="I952" s="119"/>
      <c r="J952" s="119"/>
      <c r="K952" s="119"/>
      <c r="L952" s="145"/>
      <c r="M952" s="113"/>
    </row>
    <row r="953" spans="2:13" s="116" customFormat="1" ht="15">
      <c r="B953" s="117"/>
      <c r="C953" s="117"/>
      <c r="D953" s="117"/>
      <c r="E953" s="118"/>
      <c r="F953" s="118"/>
      <c r="G953" s="118"/>
      <c r="H953" s="119"/>
      <c r="I953" s="119"/>
      <c r="J953" s="119"/>
      <c r="K953" s="119"/>
      <c r="L953" s="145"/>
      <c r="M953" s="113"/>
    </row>
    <row r="954" spans="2:13" s="116" customFormat="1" ht="15">
      <c r="B954" s="117"/>
      <c r="C954" s="117"/>
      <c r="D954" s="117"/>
      <c r="E954" s="118"/>
      <c r="F954" s="118"/>
      <c r="G954" s="118"/>
      <c r="H954" s="119"/>
      <c r="I954" s="119"/>
      <c r="J954" s="119"/>
      <c r="K954" s="119"/>
      <c r="L954" s="145"/>
      <c r="M954" s="113"/>
    </row>
    <row r="955" spans="2:13" s="116" customFormat="1" ht="15">
      <c r="B955" s="117"/>
      <c r="C955" s="117"/>
      <c r="D955" s="117"/>
      <c r="E955" s="118"/>
      <c r="F955" s="118"/>
      <c r="G955" s="118"/>
      <c r="H955" s="119"/>
      <c r="I955" s="119"/>
      <c r="J955" s="119"/>
      <c r="K955" s="119"/>
      <c r="L955" s="145"/>
      <c r="M955" s="113"/>
    </row>
    <row r="956" spans="2:13" s="116" customFormat="1" ht="15">
      <c r="B956" s="117"/>
      <c r="C956" s="117"/>
      <c r="D956" s="117"/>
      <c r="E956" s="118"/>
      <c r="F956" s="118"/>
      <c r="G956" s="118"/>
      <c r="H956" s="119"/>
      <c r="I956" s="119"/>
      <c r="J956" s="119"/>
      <c r="K956" s="119"/>
      <c r="L956" s="145"/>
      <c r="M956" s="113"/>
    </row>
    <row r="957" spans="2:13" s="116" customFormat="1" ht="15">
      <c r="B957" s="117"/>
      <c r="C957" s="117"/>
      <c r="D957" s="117"/>
      <c r="E957" s="118"/>
      <c r="F957" s="118"/>
      <c r="G957" s="118"/>
      <c r="H957" s="119"/>
      <c r="I957" s="119"/>
      <c r="J957" s="119"/>
      <c r="K957" s="119"/>
      <c r="L957" s="145"/>
      <c r="M957" s="113"/>
    </row>
    <row r="958" spans="2:13" s="116" customFormat="1" ht="15">
      <c r="B958" s="117"/>
      <c r="C958" s="117"/>
      <c r="D958" s="117"/>
      <c r="E958" s="118"/>
      <c r="F958" s="118"/>
      <c r="G958" s="118"/>
      <c r="H958" s="119"/>
      <c r="I958" s="119"/>
      <c r="J958" s="119"/>
      <c r="K958" s="119"/>
      <c r="L958" s="145"/>
      <c r="M958" s="113"/>
    </row>
    <row r="959" spans="2:13" s="116" customFormat="1" ht="15">
      <c r="B959" s="117"/>
      <c r="C959" s="117"/>
      <c r="D959" s="117"/>
      <c r="E959" s="118"/>
      <c r="F959" s="118"/>
      <c r="G959" s="118"/>
      <c r="H959" s="119"/>
      <c r="I959" s="119"/>
      <c r="J959" s="119"/>
      <c r="K959" s="119"/>
      <c r="L959" s="145"/>
      <c r="M959" s="113"/>
    </row>
    <row r="960" spans="2:13" s="116" customFormat="1" ht="15">
      <c r="B960" s="117"/>
      <c r="C960" s="117"/>
      <c r="D960" s="117"/>
      <c r="E960" s="118"/>
      <c r="F960" s="118"/>
      <c r="G960" s="118"/>
      <c r="H960" s="119"/>
      <c r="I960" s="119"/>
      <c r="J960" s="119"/>
      <c r="K960" s="119"/>
      <c r="L960" s="145"/>
      <c r="M960" s="113"/>
    </row>
    <row r="961" spans="2:13" s="116" customFormat="1" ht="15">
      <c r="B961" s="117"/>
      <c r="C961" s="117"/>
      <c r="D961" s="117"/>
      <c r="E961" s="118"/>
      <c r="F961" s="118"/>
      <c r="G961" s="118"/>
      <c r="H961" s="119"/>
      <c r="I961" s="119"/>
      <c r="J961" s="119"/>
      <c r="K961" s="119"/>
      <c r="L961" s="145"/>
      <c r="M961" s="113"/>
    </row>
    <row r="962" spans="2:13" s="116" customFormat="1" ht="15">
      <c r="B962" s="117"/>
      <c r="C962" s="117"/>
      <c r="D962" s="117"/>
      <c r="E962" s="118"/>
      <c r="F962" s="118"/>
      <c r="G962" s="118"/>
      <c r="H962" s="119"/>
      <c r="I962" s="119"/>
      <c r="J962" s="119"/>
      <c r="K962" s="119"/>
      <c r="L962" s="145"/>
      <c r="M962" s="113"/>
    </row>
    <row r="963" spans="2:13" s="116" customFormat="1" ht="15">
      <c r="B963" s="117"/>
      <c r="C963" s="117"/>
      <c r="D963" s="117"/>
      <c r="E963" s="118"/>
      <c r="F963" s="118"/>
      <c r="G963" s="118"/>
      <c r="H963" s="119"/>
      <c r="I963" s="119"/>
      <c r="J963" s="119"/>
      <c r="K963" s="119"/>
      <c r="L963" s="145"/>
      <c r="M963" s="113"/>
    </row>
    <row r="964" spans="2:13" s="116" customFormat="1" ht="15">
      <c r="B964" s="117"/>
      <c r="C964" s="117"/>
      <c r="D964" s="117"/>
      <c r="E964" s="118"/>
      <c r="F964" s="118"/>
      <c r="G964" s="118"/>
      <c r="H964" s="119"/>
      <c r="I964" s="119"/>
      <c r="J964" s="119"/>
      <c r="K964" s="119"/>
      <c r="L964" s="145"/>
      <c r="M964" s="113"/>
    </row>
    <row r="965" spans="2:13" s="116" customFormat="1" ht="15">
      <c r="B965" s="117"/>
      <c r="C965" s="117"/>
      <c r="D965" s="117"/>
      <c r="E965" s="118"/>
      <c r="F965" s="118"/>
      <c r="G965" s="118"/>
      <c r="H965" s="119"/>
      <c r="I965" s="119"/>
      <c r="J965" s="119"/>
      <c r="K965" s="119"/>
      <c r="L965" s="145"/>
      <c r="M965" s="113"/>
    </row>
    <row r="966" spans="2:13" s="116" customFormat="1" ht="15">
      <c r="B966" s="117"/>
      <c r="C966" s="117"/>
      <c r="D966" s="117"/>
      <c r="E966" s="118"/>
      <c r="F966" s="118"/>
      <c r="G966" s="118"/>
      <c r="H966" s="119"/>
      <c r="I966" s="119"/>
      <c r="J966" s="119"/>
      <c r="K966" s="119"/>
      <c r="L966" s="145"/>
      <c r="M966" s="113"/>
    </row>
    <row r="967" spans="2:13" s="116" customFormat="1" ht="15">
      <c r="B967" s="117"/>
      <c r="C967" s="117"/>
      <c r="D967" s="117"/>
      <c r="E967" s="118"/>
      <c r="F967" s="118"/>
      <c r="G967" s="118"/>
      <c r="H967" s="119"/>
      <c r="I967" s="119"/>
      <c r="J967" s="119"/>
      <c r="K967" s="119"/>
      <c r="L967" s="145"/>
      <c r="M967" s="113"/>
    </row>
    <row r="968" spans="2:13" s="116" customFormat="1" ht="15">
      <c r="B968" s="117"/>
      <c r="C968" s="117"/>
      <c r="D968" s="117"/>
      <c r="E968" s="118"/>
      <c r="F968" s="118"/>
      <c r="G968" s="118"/>
      <c r="H968" s="119"/>
      <c r="I968" s="119"/>
      <c r="J968" s="119"/>
      <c r="K968" s="119"/>
      <c r="L968" s="145"/>
      <c r="M968" s="113"/>
    </row>
    <row r="969" spans="2:13" s="116" customFormat="1" ht="15">
      <c r="B969" s="117"/>
      <c r="C969" s="117"/>
      <c r="D969" s="117"/>
      <c r="E969" s="118"/>
      <c r="F969" s="118"/>
      <c r="G969" s="118"/>
      <c r="H969" s="119"/>
      <c r="I969" s="119"/>
      <c r="J969" s="119"/>
      <c r="K969" s="119"/>
      <c r="L969" s="145"/>
      <c r="M969" s="113"/>
    </row>
    <row r="970" spans="2:13" s="116" customFormat="1" ht="15">
      <c r="B970" s="117"/>
      <c r="C970" s="117"/>
      <c r="D970" s="117"/>
      <c r="E970" s="118"/>
      <c r="F970" s="118"/>
      <c r="G970" s="118"/>
      <c r="H970" s="119"/>
      <c r="I970" s="119"/>
      <c r="J970" s="119"/>
      <c r="K970" s="119"/>
      <c r="L970" s="145"/>
      <c r="M970" s="113"/>
    </row>
    <row r="971" spans="2:13" s="116" customFormat="1" ht="15">
      <c r="B971" s="117"/>
      <c r="C971" s="117"/>
      <c r="D971" s="117"/>
      <c r="E971" s="118"/>
      <c r="F971" s="118"/>
      <c r="G971" s="118"/>
      <c r="H971" s="119"/>
      <c r="I971" s="119"/>
      <c r="J971" s="119"/>
      <c r="K971" s="119"/>
      <c r="L971" s="145"/>
      <c r="M971" s="113"/>
    </row>
    <row r="972" spans="2:13" s="116" customFormat="1" ht="15">
      <c r="B972" s="117"/>
      <c r="C972" s="117"/>
      <c r="D972" s="117"/>
      <c r="E972" s="118"/>
      <c r="F972" s="118"/>
      <c r="G972" s="118"/>
      <c r="H972" s="119"/>
      <c r="I972" s="119"/>
      <c r="J972" s="119"/>
      <c r="K972" s="119"/>
      <c r="L972" s="145"/>
      <c r="M972" s="113"/>
    </row>
    <row r="973" spans="2:13" s="116" customFormat="1" ht="15">
      <c r="B973" s="117"/>
      <c r="C973" s="117"/>
      <c r="D973" s="117"/>
      <c r="E973" s="118"/>
      <c r="F973" s="118"/>
      <c r="G973" s="118"/>
      <c r="H973" s="119"/>
      <c r="I973" s="119"/>
      <c r="J973" s="119"/>
      <c r="K973" s="119"/>
      <c r="L973" s="145"/>
      <c r="M973" s="113"/>
    </row>
    <row r="974" spans="2:13" s="116" customFormat="1" ht="15">
      <c r="B974" s="117"/>
      <c r="C974" s="117"/>
      <c r="D974" s="117"/>
      <c r="E974" s="118"/>
      <c r="F974" s="118"/>
      <c r="G974" s="118"/>
      <c r="H974" s="119"/>
      <c r="I974" s="119"/>
      <c r="J974" s="119"/>
      <c r="K974" s="119"/>
      <c r="L974" s="145"/>
      <c r="M974" s="113"/>
    </row>
    <row r="975" spans="2:13" s="116" customFormat="1" ht="15">
      <c r="B975" s="117"/>
      <c r="C975" s="117"/>
      <c r="D975" s="117"/>
      <c r="E975" s="118"/>
      <c r="F975" s="118"/>
      <c r="G975" s="118"/>
      <c r="H975" s="119"/>
      <c r="I975" s="119"/>
      <c r="J975" s="119"/>
      <c r="K975" s="119"/>
      <c r="L975" s="145"/>
      <c r="M975" s="113"/>
    </row>
    <row r="976" spans="2:13" s="116" customFormat="1" ht="15">
      <c r="B976" s="117"/>
      <c r="C976" s="117"/>
      <c r="D976" s="117"/>
      <c r="E976" s="118"/>
      <c r="F976" s="118"/>
      <c r="G976" s="118"/>
      <c r="H976" s="119"/>
      <c r="I976" s="119"/>
      <c r="J976" s="119"/>
      <c r="K976" s="119"/>
      <c r="L976" s="145"/>
      <c r="M976" s="113"/>
    </row>
    <row r="977" spans="2:13" s="116" customFormat="1" ht="15">
      <c r="B977" s="117"/>
      <c r="C977" s="117"/>
      <c r="D977" s="117"/>
      <c r="E977" s="118"/>
      <c r="F977" s="118"/>
      <c r="G977" s="118"/>
      <c r="H977" s="119"/>
      <c r="I977" s="119"/>
      <c r="J977" s="119"/>
      <c r="K977" s="119"/>
      <c r="L977" s="145"/>
      <c r="M977" s="113"/>
    </row>
    <row r="978" spans="2:13" s="116" customFormat="1" ht="15">
      <c r="B978" s="117"/>
      <c r="C978" s="117"/>
      <c r="D978" s="117"/>
      <c r="E978" s="118"/>
      <c r="F978" s="118"/>
      <c r="G978" s="118"/>
      <c r="H978" s="119"/>
      <c r="I978" s="119"/>
      <c r="J978" s="119"/>
      <c r="K978" s="119"/>
      <c r="L978" s="145"/>
      <c r="M978" s="113"/>
    </row>
    <row r="979" spans="2:13" s="116" customFormat="1" ht="15">
      <c r="B979" s="117"/>
      <c r="C979" s="117"/>
      <c r="D979" s="117"/>
      <c r="E979" s="118"/>
      <c r="F979" s="118"/>
      <c r="G979" s="118"/>
      <c r="H979" s="119"/>
      <c r="I979" s="119"/>
      <c r="J979" s="119"/>
      <c r="K979" s="119"/>
      <c r="L979" s="145"/>
      <c r="M979" s="113"/>
    </row>
    <row r="980" spans="2:13" s="116" customFormat="1" ht="15">
      <c r="B980" s="117"/>
      <c r="C980" s="117"/>
      <c r="D980" s="117"/>
      <c r="E980" s="118"/>
      <c r="F980" s="118"/>
      <c r="G980" s="118"/>
      <c r="H980" s="119"/>
      <c r="I980" s="119"/>
      <c r="J980" s="119"/>
      <c r="K980" s="119"/>
      <c r="L980" s="145"/>
      <c r="M980" s="113"/>
    </row>
    <row r="981" spans="2:13" s="116" customFormat="1" ht="15">
      <c r="B981" s="117"/>
      <c r="C981" s="117"/>
      <c r="D981" s="117"/>
      <c r="E981" s="118"/>
      <c r="F981" s="118"/>
      <c r="G981" s="118"/>
      <c r="H981" s="119"/>
      <c r="I981" s="119"/>
      <c r="J981" s="119"/>
      <c r="K981" s="119"/>
      <c r="L981" s="145"/>
      <c r="M981" s="113"/>
    </row>
    <row r="982" spans="2:13" s="116" customFormat="1" ht="15">
      <c r="B982" s="117"/>
      <c r="C982" s="117"/>
      <c r="D982" s="117"/>
      <c r="E982" s="118"/>
      <c r="F982" s="118"/>
      <c r="G982" s="118"/>
      <c r="H982" s="119"/>
      <c r="I982" s="119"/>
      <c r="J982" s="119"/>
      <c r="K982" s="119"/>
      <c r="L982" s="145"/>
      <c r="M982" s="113"/>
    </row>
    <row r="983" spans="2:13" s="116" customFormat="1" ht="15">
      <c r="B983" s="117"/>
      <c r="C983" s="117"/>
      <c r="D983" s="117"/>
      <c r="E983" s="118"/>
      <c r="F983" s="118"/>
      <c r="G983" s="118"/>
      <c r="H983" s="119"/>
      <c r="I983" s="119"/>
      <c r="J983" s="119"/>
      <c r="K983" s="119"/>
      <c r="L983" s="145"/>
      <c r="M983" s="113"/>
    </row>
    <row r="984" spans="2:13" s="116" customFormat="1" ht="15">
      <c r="B984" s="117"/>
      <c r="C984" s="117"/>
      <c r="D984" s="117"/>
      <c r="E984" s="118"/>
      <c r="F984" s="118"/>
      <c r="G984" s="118"/>
      <c r="H984" s="119"/>
      <c r="I984" s="119"/>
      <c r="J984" s="119"/>
      <c r="K984" s="119"/>
      <c r="L984" s="145"/>
      <c r="M984" s="113"/>
    </row>
    <row r="985" spans="2:13" s="116" customFormat="1" ht="15">
      <c r="B985" s="117"/>
      <c r="C985" s="117"/>
      <c r="D985" s="117"/>
      <c r="E985" s="118"/>
      <c r="F985" s="118"/>
      <c r="G985" s="118"/>
      <c r="H985" s="119"/>
      <c r="I985" s="119"/>
      <c r="J985" s="119"/>
      <c r="K985" s="119"/>
      <c r="L985" s="145"/>
      <c r="M985" s="113"/>
    </row>
    <row r="986" spans="2:13" s="116" customFormat="1" ht="15">
      <c r="B986" s="117"/>
      <c r="C986" s="117"/>
      <c r="D986" s="117"/>
      <c r="E986" s="118"/>
      <c r="F986" s="118"/>
      <c r="G986" s="118"/>
      <c r="H986" s="119"/>
      <c r="I986" s="119"/>
      <c r="J986" s="119"/>
      <c r="K986" s="119"/>
      <c r="L986" s="145"/>
      <c r="M986" s="113"/>
    </row>
    <row r="987" spans="2:13" s="116" customFormat="1" ht="15">
      <c r="B987" s="117"/>
      <c r="C987" s="117"/>
      <c r="D987" s="117"/>
      <c r="E987" s="118"/>
      <c r="F987" s="118"/>
      <c r="G987" s="118"/>
      <c r="H987" s="119"/>
      <c r="I987" s="119"/>
      <c r="J987" s="119"/>
      <c r="K987" s="119"/>
      <c r="L987" s="145"/>
      <c r="M987" s="113"/>
    </row>
    <row r="988" spans="2:13" s="116" customFormat="1" ht="15">
      <c r="B988" s="117"/>
      <c r="C988" s="117"/>
      <c r="D988" s="117"/>
      <c r="E988" s="118"/>
      <c r="F988" s="118"/>
      <c r="G988" s="118"/>
      <c r="H988" s="119"/>
      <c r="I988" s="119"/>
      <c r="J988" s="119"/>
      <c r="K988" s="119"/>
      <c r="L988" s="145"/>
      <c r="M988" s="113"/>
    </row>
    <row r="989" spans="2:13" s="116" customFormat="1" ht="15">
      <c r="B989" s="117"/>
      <c r="C989" s="117"/>
      <c r="D989" s="117"/>
      <c r="E989" s="118"/>
      <c r="F989" s="118"/>
      <c r="G989" s="118"/>
      <c r="H989" s="119"/>
      <c r="I989" s="119"/>
      <c r="J989" s="119"/>
      <c r="K989" s="119"/>
      <c r="L989" s="145"/>
      <c r="M989" s="113"/>
    </row>
    <row r="990" spans="2:13" s="116" customFormat="1" ht="15">
      <c r="B990" s="117"/>
      <c r="C990" s="117"/>
      <c r="D990" s="117"/>
      <c r="E990" s="118"/>
      <c r="F990" s="118"/>
      <c r="G990" s="118"/>
      <c r="H990" s="119"/>
      <c r="I990" s="119"/>
      <c r="J990" s="119"/>
      <c r="K990" s="119"/>
      <c r="L990" s="145"/>
      <c r="M990" s="113"/>
    </row>
    <row r="991" spans="2:13" s="116" customFormat="1" ht="15">
      <c r="B991" s="117"/>
      <c r="C991" s="117"/>
      <c r="D991" s="117"/>
      <c r="E991" s="118"/>
      <c r="F991" s="118"/>
      <c r="G991" s="118"/>
      <c r="H991" s="119"/>
      <c r="I991" s="119"/>
      <c r="J991" s="119"/>
      <c r="K991" s="119"/>
      <c r="L991" s="145"/>
      <c r="M991" s="113"/>
    </row>
    <row r="992" spans="2:13" s="116" customFormat="1" ht="15">
      <c r="B992" s="117"/>
      <c r="C992" s="117"/>
      <c r="D992" s="117"/>
      <c r="E992" s="118"/>
      <c r="F992" s="118"/>
      <c r="G992" s="118"/>
      <c r="H992" s="119"/>
      <c r="I992" s="119"/>
      <c r="J992" s="119"/>
      <c r="K992" s="119"/>
      <c r="L992" s="145"/>
      <c r="M992" s="113"/>
    </row>
    <row r="993" spans="2:13" s="116" customFormat="1" ht="15">
      <c r="B993" s="117"/>
      <c r="C993" s="117"/>
      <c r="D993" s="117"/>
      <c r="E993" s="118"/>
      <c r="F993" s="118"/>
      <c r="G993" s="118"/>
      <c r="H993" s="119"/>
      <c r="I993" s="119"/>
      <c r="J993" s="119"/>
      <c r="K993" s="119"/>
      <c r="L993" s="145"/>
      <c r="M993" s="113"/>
    </row>
    <row r="994" spans="2:13" s="116" customFormat="1" ht="15">
      <c r="B994" s="117"/>
      <c r="C994" s="117"/>
      <c r="D994" s="117"/>
      <c r="E994" s="118"/>
      <c r="F994" s="118"/>
      <c r="G994" s="118"/>
      <c r="H994" s="119"/>
      <c r="I994" s="119"/>
      <c r="J994" s="119"/>
      <c r="K994" s="119"/>
      <c r="L994" s="145"/>
      <c r="M994" s="113"/>
    </row>
    <row r="995" spans="2:13" s="116" customFormat="1" ht="15">
      <c r="B995" s="117"/>
      <c r="C995" s="117"/>
      <c r="D995" s="117"/>
      <c r="E995" s="118"/>
      <c r="F995" s="118"/>
      <c r="G995" s="118"/>
      <c r="H995" s="119"/>
      <c r="I995" s="119"/>
      <c r="J995" s="119"/>
      <c r="K995" s="119"/>
      <c r="L995" s="145"/>
      <c r="M995" s="113"/>
    </row>
    <row r="996" spans="2:13" s="116" customFormat="1" ht="15">
      <c r="B996" s="117"/>
      <c r="C996" s="117"/>
      <c r="D996" s="117"/>
      <c r="E996" s="118"/>
      <c r="F996" s="118"/>
      <c r="G996" s="118"/>
      <c r="H996" s="119"/>
      <c r="I996" s="119"/>
      <c r="J996" s="119"/>
      <c r="K996" s="119"/>
      <c r="L996" s="145"/>
      <c r="M996" s="113"/>
    </row>
    <row r="997" spans="2:13" s="116" customFormat="1" ht="15">
      <c r="B997" s="117"/>
      <c r="C997" s="117"/>
      <c r="D997" s="117"/>
      <c r="E997" s="118"/>
      <c r="F997" s="118"/>
      <c r="G997" s="118"/>
      <c r="H997" s="119"/>
      <c r="I997" s="119"/>
      <c r="J997" s="119"/>
      <c r="K997" s="119"/>
      <c r="L997" s="145"/>
      <c r="M997" s="113"/>
    </row>
    <row r="998" spans="2:13" s="116" customFormat="1" ht="15">
      <c r="B998" s="117"/>
      <c r="C998" s="117"/>
      <c r="D998" s="117"/>
      <c r="E998" s="118"/>
      <c r="F998" s="118"/>
      <c r="G998" s="118"/>
      <c r="H998" s="119"/>
      <c r="I998" s="119"/>
      <c r="J998" s="119"/>
      <c r="K998" s="119"/>
      <c r="L998" s="145"/>
      <c r="M998" s="113"/>
    </row>
    <row r="999" spans="2:13" s="116" customFormat="1" ht="15">
      <c r="B999" s="117"/>
      <c r="C999" s="117"/>
      <c r="D999" s="117"/>
      <c r="E999" s="118"/>
      <c r="F999" s="118"/>
      <c r="G999" s="118"/>
      <c r="H999" s="119"/>
      <c r="I999" s="119"/>
      <c r="J999" s="119"/>
      <c r="K999" s="119"/>
      <c r="L999" s="145"/>
      <c r="M999" s="113"/>
    </row>
    <row r="1000" spans="2:13" s="116" customFormat="1" ht="15">
      <c r="B1000" s="117"/>
      <c r="C1000" s="117"/>
      <c r="D1000" s="117"/>
      <c r="E1000" s="118"/>
      <c r="F1000" s="118"/>
      <c r="G1000" s="118"/>
      <c r="H1000" s="119"/>
      <c r="I1000" s="119"/>
      <c r="J1000" s="119"/>
      <c r="K1000" s="119"/>
      <c r="L1000" s="145"/>
      <c r="M1000" s="113"/>
    </row>
    <row r="1001" spans="2:13" s="116" customFormat="1" ht="15">
      <c r="B1001" s="117"/>
      <c r="C1001" s="117"/>
      <c r="D1001" s="117"/>
      <c r="E1001" s="118"/>
      <c r="F1001" s="118"/>
      <c r="G1001" s="118"/>
      <c r="H1001" s="119"/>
      <c r="I1001" s="119"/>
      <c r="J1001" s="119"/>
      <c r="K1001" s="119"/>
      <c r="L1001" s="145"/>
      <c r="M1001" s="113"/>
    </row>
    <row r="1002" spans="2:13" s="116" customFormat="1" ht="15">
      <c r="B1002" s="117"/>
      <c r="C1002" s="117"/>
      <c r="D1002" s="117"/>
      <c r="E1002" s="118"/>
      <c r="F1002" s="118"/>
      <c r="G1002" s="118"/>
      <c r="H1002" s="119"/>
      <c r="I1002" s="119"/>
      <c r="J1002" s="119"/>
      <c r="K1002" s="119"/>
      <c r="L1002" s="145"/>
      <c r="M1002" s="113"/>
    </row>
    <row r="1003" spans="2:13" s="116" customFormat="1" ht="15">
      <c r="B1003" s="117"/>
      <c r="C1003" s="117"/>
      <c r="D1003" s="117"/>
      <c r="E1003" s="118"/>
      <c r="F1003" s="118"/>
      <c r="G1003" s="118"/>
      <c r="H1003" s="119"/>
      <c r="I1003" s="119"/>
      <c r="J1003" s="119"/>
      <c r="K1003" s="119"/>
      <c r="L1003" s="145"/>
      <c r="M1003" s="113"/>
    </row>
    <row r="1004" spans="2:13" s="116" customFormat="1" ht="15">
      <c r="B1004" s="117"/>
      <c r="C1004" s="117"/>
      <c r="D1004" s="117"/>
      <c r="E1004" s="118"/>
      <c r="F1004" s="118"/>
      <c r="G1004" s="118"/>
      <c r="H1004" s="119"/>
      <c r="I1004" s="119"/>
      <c r="J1004" s="119"/>
      <c r="K1004" s="119"/>
      <c r="L1004" s="145"/>
      <c r="M1004" s="113"/>
    </row>
    <row r="1005" spans="2:13" s="116" customFormat="1" ht="15">
      <c r="B1005" s="117"/>
      <c r="C1005" s="117"/>
      <c r="D1005" s="117"/>
      <c r="E1005" s="118"/>
      <c r="F1005" s="118"/>
      <c r="G1005" s="118"/>
      <c r="H1005" s="119"/>
      <c r="I1005" s="119"/>
      <c r="J1005" s="119"/>
      <c r="K1005" s="119"/>
      <c r="L1005" s="145"/>
      <c r="M1005" s="113"/>
    </row>
    <row r="1006" spans="2:13" s="116" customFormat="1" ht="15">
      <c r="B1006" s="117"/>
      <c r="C1006" s="117"/>
      <c r="D1006" s="117"/>
      <c r="E1006" s="118"/>
      <c r="F1006" s="118"/>
      <c r="G1006" s="118"/>
      <c r="H1006" s="119"/>
      <c r="I1006" s="119"/>
      <c r="J1006" s="119"/>
      <c r="K1006" s="119"/>
      <c r="L1006" s="145"/>
      <c r="M1006" s="113"/>
    </row>
    <row r="1007" spans="2:13" s="116" customFormat="1" ht="15">
      <c r="B1007" s="117"/>
      <c r="C1007" s="117"/>
      <c r="D1007" s="117"/>
      <c r="E1007" s="118"/>
      <c r="F1007" s="118"/>
      <c r="G1007" s="118"/>
      <c r="H1007" s="119"/>
      <c r="I1007" s="119"/>
      <c r="J1007" s="119"/>
      <c r="K1007" s="119"/>
      <c r="L1007" s="145"/>
      <c r="M1007" s="113"/>
    </row>
    <row r="1008" spans="2:13" s="116" customFormat="1" ht="15">
      <c r="B1008" s="117"/>
      <c r="C1008" s="117"/>
      <c r="D1008" s="117"/>
      <c r="E1008" s="118"/>
      <c r="F1008" s="118"/>
      <c r="G1008" s="118"/>
      <c r="H1008" s="119"/>
      <c r="I1008" s="119"/>
      <c r="J1008" s="119"/>
      <c r="K1008" s="119"/>
      <c r="L1008" s="145"/>
      <c r="M1008" s="113"/>
    </row>
    <row r="1009" spans="2:13" s="116" customFormat="1" ht="15">
      <c r="B1009" s="117"/>
      <c r="C1009" s="117"/>
      <c r="D1009" s="117"/>
      <c r="E1009" s="118"/>
      <c r="F1009" s="118"/>
      <c r="G1009" s="118"/>
      <c r="H1009" s="119"/>
      <c r="I1009" s="119"/>
      <c r="J1009" s="119"/>
      <c r="K1009" s="119"/>
      <c r="L1009" s="145"/>
      <c r="M1009" s="113"/>
    </row>
    <row r="1010" spans="2:13" s="116" customFormat="1" ht="15">
      <c r="B1010" s="117"/>
      <c r="C1010" s="117"/>
      <c r="D1010" s="117"/>
      <c r="E1010" s="118"/>
      <c r="F1010" s="118"/>
      <c r="G1010" s="118"/>
      <c r="H1010" s="119"/>
      <c r="I1010" s="119"/>
      <c r="J1010" s="119"/>
      <c r="K1010" s="119"/>
      <c r="L1010" s="145"/>
      <c r="M1010" s="113"/>
    </row>
    <row r="1011" spans="2:13" s="116" customFormat="1" ht="15">
      <c r="B1011" s="117"/>
      <c r="C1011" s="117"/>
      <c r="D1011" s="117"/>
      <c r="E1011" s="118"/>
      <c r="F1011" s="118"/>
      <c r="G1011" s="118"/>
      <c r="H1011" s="119"/>
      <c r="I1011" s="119"/>
      <c r="J1011" s="119"/>
      <c r="K1011" s="119"/>
      <c r="L1011" s="145"/>
      <c r="M1011" s="113"/>
    </row>
    <row r="1012" spans="2:13" s="116" customFormat="1" ht="15">
      <c r="B1012" s="117"/>
      <c r="C1012" s="117"/>
      <c r="D1012" s="117"/>
      <c r="E1012" s="118"/>
      <c r="F1012" s="118"/>
      <c r="G1012" s="118"/>
      <c r="H1012" s="119"/>
      <c r="I1012" s="119"/>
      <c r="J1012" s="119"/>
      <c r="K1012" s="119"/>
      <c r="L1012" s="145"/>
      <c r="M1012" s="113"/>
    </row>
    <row r="1013" spans="2:13" s="116" customFormat="1" ht="15">
      <c r="B1013" s="117"/>
      <c r="C1013" s="117"/>
      <c r="D1013" s="117"/>
      <c r="E1013" s="118"/>
      <c r="F1013" s="118"/>
      <c r="G1013" s="118"/>
      <c r="H1013" s="119"/>
      <c r="I1013" s="119"/>
      <c r="J1013" s="119"/>
      <c r="K1013" s="119"/>
      <c r="L1013" s="145"/>
      <c r="M1013" s="113"/>
    </row>
    <row r="1014" spans="2:13" s="116" customFormat="1" ht="15">
      <c r="B1014" s="117"/>
      <c r="C1014" s="117"/>
      <c r="D1014" s="117"/>
      <c r="E1014" s="118"/>
      <c r="F1014" s="118"/>
      <c r="G1014" s="118"/>
      <c r="H1014" s="119"/>
      <c r="I1014" s="119"/>
      <c r="J1014" s="119"/>
      <c r="K1014" s="119"/>
      <c r="L1014" s="145"/>
      <c r="M1014" s="113"/>
    </row>
    <row r="1015" spans="2:13" s="116" customFormat="1" ht="15">
      <c r="B1015" s="117"/>
      <c r="C1015" s="117"/>
      <c r="D1015" s="117"/>
      <c r="E1015" s="118"/>
      <c r="F1015" s="118"/>
      <c r="G1015" s="118"/>
      <c r="H1015" s="119"/>
      <c r="I1015" s="119"/>
      <c r="J1015" s="119"/>
      <c r="K1015" s="119"/>
      <c r="L1015" s="145"/>
      <c r="M1015" s="113"/>
    </row>
    <row r="1016" spans="2:13" s="116" customFormat="1" ht="15">
      <c r="B1016" s="117"/>
      <c r="C1016" s="117"/>
      <c r="D1016" s="117"/>
      <c r="E1016" s="118"/>
      <c r="F1016" s="118"/>
      <c r="G1016" s="118"/>
      <c r="H1016" s="119"/>
      <c r="I1016" s="119"/>
      <c r="J1016" s="119"/>
      <c r="K1016" s="119"/>
      <c r="L1016" s="145"/>
      <c r="M1016" s="113"/>
    </row>
    <row r="1017" spans="2:13" s="116" customFormat="1" ht="15">
      <c r="B1017" s="117"/>
      <c r="C1017" s="117"/>
      <c r="D1017" s="117"/>
      <c r="E1017" s="118"/>
      <c r="F1017" s="118"/>
      <c r="G1017" s="118"/>
      <c r="H1017" s="119"/>
      <c r="I1017" s="119"/>
      <c r="J1017" s="119"/>
      <c r="K1017" s="119"/>
      <c r="L1017" s="145"/>
      <c r="M1017" s="113"/>
    </row>
    <row r="1018" spans="2:13" s="116" customFormat="1" ht="15">
      <c r="B1018" s="117"/>
      <c r="C1018" s="117"/>
      <c r="D1018" s="117"/>
      <c r="E1018" s="118"/>
      <c r="F1018" s="118"/>
      <c r="G1018" s="118"/>
      <c r="H1018" s="119"/>
      <c r="I1018" s="119"/>
      <c r="J1018" s="119"/>
      <c r="K1018" s="119"/>
      <c r="L1018" s="145"/>
      <c r="M1018" s="113"/>
    </row>
    <row r="1019" spans="2:13" s="116" customFormat="1" ht="15">
      <c r="B1019" s="117"/>
      <c r="C1019" s="117"/>
      <c r="D1019" s="117"/>
      <c r="E1019" s="118"/>
      <c r="F1019" s="118"/>
      <c r="G1019" s="118"/>
      <c r="H1019" s="119"/>
      <c r="I1019" s="119"/>
      <c r="J1019" s="119"/>
      <c r="K1019" s="119"/>
      <c r="L1019" s="145"/>
      <c r="M1019" s="113"/>
    </row>
    <row r="1020" spans="2:13" s="116" customFormat="1" ht="15">
      <c r="B1020" s="117"/>
      <c r="C1020" s="117"/>
      <c r="D1020" s="117"/>
      <c r="E1020" s="118"/>
      <c r="F1020" s="118"/>
      <c r="G1020" s="118"/>
      <c r="H1020" s="119"/>
      <c r="I1020" s="119"/>
      <c r="J1020" s="119"/>
      <c r="K1020" s="119"/>
      <c r="L1020" s="145"/>
      <c r="M1020" s="113"/>
    </row>
    <row r="1021" spans="2:13" s="116" customFormat="1" ht="15">
      <c r="B1021" s="117"/>
      <c r="C1021" s="117"/>
      <c r="D1021" s="117"/>
      <c r="E1021" s="118"/>
      <c r="F1021" s="118"/>
      <c r="G1021" s="118"/>
      <c r="H1021" s="119"/>
      <c r="I1021" s="119"/>
      <c r="J1021" s="119"/>
      <c r="K1021" s="119"/>
      <c r="L1021" s="145"/>
      <c r="M1021" s="113"/>
    </row>
    <row r="1022" spans="2:13" s="116" customFormat="1" ht="15">
      <c r="B1022" s="117"/>
      <c r="C1022" s="117"/>
      <c r="D1022" s="117"/>
      <c r="E1022" s="118"/>
      <c r="F1022" s="118"/>
      <c r="G1022" s="118"/>
      <c r="H1022" s="119"/>
      <c r="I1022" s="119"/>
      <c r="J1022" s="119"/>
      <c r="K1022" s="119"/>
      <c r="L1022" s="145"/>
      <c r="M1022" s="113"/>
    </row>
    <row r="1023" spans="2:13" s="116" customFormat="1" ht="15">
      <c r="B1023" s="117"/>
      <c r="C1023" s="117"/>
      <c r="D1023" s="117"/>
      <c r="E1023" s="118"/>
      <c r="F1023" s="118"/>
      <c r="G1023" s="118"/>
      <c r="H1023" s="119"/>
      <c r="I1023" s="119"/>
      <c r="J1023" s="119"/>
      <c r="K1023" s="119"/>
      <c r="L1023" s="145"/>
      <c r="M1023" s="113"/>
    </row>
    <row r="1024" spans="2:13" s="116" customFormat="1" ht="15">
      <c r="B1024" s="117"/>
      <c r="C1024" s="117"/>
      <c r="D1024" s="117"/>
      <c r="E1024" s="118"/>
      <c r="F1024" s="118"/>
      <c r="G1024" s="118"/>
      <c r="H1024" s="119"/>
      <c r="I1024" s="119"/>
      <c r="J1024" s="119"/>
      <c r="K1024" s="119"/>
      <c r="L1024" s="145"/>
      <c r="M1024" s="113"/>
    </row>
    <row r="1025" spans="2:13" s="116" customFormat="1" ht="15">
      <c r="B1025" s="117"/>
      <c r="C1025" s="117"/>
      <c r="D1025" s="117"/>
      <c r="E1025" s="118"/>
      <c r="F1025" s="118"/>
      <c r="G1025" s="118"/>
      <c r="H1025" s="119"/>
      <c r="I1025" s="119"/>
      <c r="J1025" s="119"/>
      <c r="K1025" s="119"/>
      <c r="L1025" s="145"/>
      <c r="M1025" s="113"/>
    </row>
    <row r="1026" spans="2:13" s="116" customFormat="1" ht="15">
      <c r="B1026" s="117"/>
      <c r="C1026" s="117"/>
      <c r="D1026" s="117"/>
      <c r="E1026" s="118"/>
      <c r="F1026" s="118"/>
      <c r="G1026" s="118"/>
      <c r="H1026" s="119"/>
      <c r="I1026" s="119"/>
      <c r="J1026" s="119"/>
      <c r="K1026" s="119"/>
      <c r="L1026" s="145"/>
      <c r="M1026" s="113"/>
    </row>
    <row r="1027" spans="2:13" s="116" customFormat="1" ht="15">
      <c r="B1027" s="117"/>
      <c r="C1027" s="117"/>
      <c r="D1027" s="117"/>
      <c r="E1027" s="118"/>
      <c r="F1027" s="118"/>
      <c r="G1027" s="118"/>
      <c r="H1027" s="119"/>
      <c r="I1027" s="119"/>
      <c r="J1027" s="119"/>
      <c r="K1027" s="119"/>
      <c r="L1027" s="145"/>
      <c r="M1027" s="113"/>
    </row>
    <row r="1028" spans="2:13" s="116" customFormat="1" ht="15">
      <c r="B1028" s="117"/>
      <c r="C1028" s="117"/>
      <c r="D1028" s="117"/>
      <c r="E1028" s="118"/>
      <c r="F1028" s="118"/>
      <c r="G1028" s="118"/>
      <c r="H1028" s="119"/>
      <c r="I1028" s="119"/>
      <c r="J1028" s="119"/>
      <c r="K1028" s="119"/>
      <c r="L1028" s="145"/>
      <c r="M1028" s="113"/>
    </row>
    <row r="1029" spans="2:13" s="116" customFormat="1" ht="15">
      <c r="B1029" s="117"/>
      <c r="C1029" s="117"/>
      <c r="D1029" s="117"/>
      <c r="E1029" s="118"/>
      <c r="F1029" s="118"/>
      <c r="G1029" s="118"/>
      <c r="H1029" s="119"/>
      <c r="I1029" s="119"/>
      <c r="J1029" s="119"/>
      <c r="K1029" s="119"/>
      <c r="L1029" s="145"/>
      <c r="M1029" s="113"/>
    </row>
    <row r="1030" spans="2:13" s="116" customFormat="1" ht="15">
      <c r="B1030" s="117"/>
      <c r="C1030" s="117"/>
      <c r="D1030" s="117"/>
      <c r="E1030" s="118"/>
      <c r="F1030" s="118"/>
      <c r="G1030" s="118"/>
      <c r="H1030" s="119"/>
      <c r="I1030" s="119"/>
      <c r="J1030" s="119"/>
      <c r="K1030" s="119"/>
      <c r="L1030" s="145"/>
      <c r="M1030" s="113"/>
    </row>
    <row r="1031" spans="2:13" s="116" customFormat="1" ht="15">
      <c r="B1031" s="117"/>
      <c r="C1031" s="117"/>
      <c r="D1031" s="117"/>
      <c r="E1031" s="118"/>
      <c r="F1031" s="118"/>
      <c r="G1031" s="118"/>
      <c r="H1031" s="119"/>
      <c r="I1031" s="119"/>
      <c r="J1031" s="119"/>
      <c r="K1031" s="119"/>
      <c r="L1031" s="145"/>
      <c r="M1031" s="113"/>
    </row>
    <row r="1032" spans="2:13" s="116" customFormat="1" ht="15">
      <c r="B1032" s="117"/>
      <c r="C1032" s="117"/>
      <c r="D1032" s="117"/>
      <c r="E1032" s="118"/>
      <c r="F1032" s="118"/>
      <c r="G1032" s="118"/>
      <c r="H1032" s="119"/>
      <c r="I1032" s="119"/>
      <c r="J1032" s="119"/>
      <c r="K1032" s="119"/>
      <c r="L1032" s="145"/>
      <c r="M1032" s="113"/>
    </row>
    <row r="1033" spans="2:13" s="116" customFormat="1" ht="15">
      <c r="B1033" s="117"/>
      <c r="C1033" s="117"/>
      <c r="D1033" s="117"/>
      <c r="E1033" s="118"/>
      <c r="F1033" s="118"/>
      <c r="G1033" s="118"/>
      <c r="H1033" s="119"/>
      <c r="I1033" s="119"/>
      <c r="J1033" s="119"/>
      <c r="K1033" s="119"/>
      <c r="L1033" s="145"/>
      <c r="M1033" s="113"/>
    </row>
    <row r="1034" spans="2:13" s="116" customFormat="1" ht="15">
      <c r="B1034" s="117"/>
      <c r="C1034" s="117"/>
      <c r="D1034" s="117"/>
      <c r="E1034" s="118"/>
      <c r="F1034" s="118"/>
      <c r="G1034" s="118"/>
      <c r="H1034" s="119"/>
      <c r="I1034" s="119"/>
      <c r="J1034" s="119"/>
      <c r="K1034" s="119"/>
      <c r="L1034" s="145"/>
      <c r="M1034" s="113"/>
    </row>
    <row r="1035" spans="2:13" s="116" customFormat="1" ht="15">
      <c r="B1035" s="117"/>
      <c r="C1035" s="117"/>
      <c r="D1035" s="117"/>
      <c r="E1035" s="118"/>
      <c r="F1035" s="118"/>
      <c r="G1035" s="118"/>
      <c r="H1035" s="119"/>
      <c r="I1035" s="119"/>
      <c r="J1035" s="119"/>
      <c r="K1035" s="119"/>
      <c r="L1035" s="145"/>
      <c r="M1035" s="113"/>
    </row>
    <row r="1036" spans="2:13" s="116" customFormat="1" ht="15">
      <c r="B1036" s="117"/>
      <c r="C1036" s="117"/>
      <c r="D1036" s="117"/>
      <c r="E1036" s="118"/>
      <c r="F1036" s="118"/>
      <c r="G1036" s="118"/>
      <c r="H1036" s="119"/>
      <c r="I1036" s="119"/>
      <c r="J1036" s="119"/>
      <c r="K1036" s="119"/>
      <c r="L1036" s="145"/>
      <c r="M1036" s="113"/>
    </row>
    <row r="1037" spans="2:13" s="116" customFormat="1" ht="15">
      <c r="B1037" s="117"/>
      <c r="C1037" s="117"/>
      <c r="D1037" s="117"/>
      <c r="E1037" s="118"/>
      <c r="F1037" s="118"/>
      <c r="G1037" s="118"/>
      <c r="H1037" s="119"/>
      <c r="I1037" s="119"/>
      <c r="J1037" s="119"/>
      <c r="K1037" s="119"/>
      <c r="L1037" s="145"/>
      <c r="M1037" s="113"/>
    </row>
    <row r="1038" spans="2:13" s="116" customFormat="1" ht="15">
      <c r="B1038" s="117"/>
      <c r="C1038" s="117"/>
      <c r="D1038" s="117"/>
      <c r="E1038" s="118"/>
      <c r="F1038" s="118"/>
      <c r="G1038" s="118"/>
      <c r="H1038" s="119"/>
      <c r="I1038" s="119"/>
      <c r="J1038" s="119"/>
      <c r="K1038" s="119"/>
      <c r="L1038" s="145"/>
      <c r="M1038" s="113"/>
    </row>
    <row r="1039" spans="2:13" s="116" customFormat="1" ht="15">
      <c r="B1039" s="117"/>
      <c r="C1039" s="117"/>
      <c r="D1039" s="117"/>
      <c r="E1039" s="118"/>
      <c r="F1039" s="118"/>
      <c r="G1039" s="118"/>
      <c r="H1039" s="119"/>
      <c r="I1039" s="119"/>
      <c r="J1039" s="119"/>
      <c r="K1039" s="119"/>
      <c r="L1039" s="145"/>
      <c r="M1039" s="113"/>
    </row>
    <row r="1040" spans="2:13" s="116" customFormat="1" ht="15">
      <c r="B1040" s="117"/>
      <c r="C1040" s="117"/>
      <c r="D1040" s="117"/>
      <c r="E1040" s="118"/>
      <c r="F1040" s="118"/>
      <c r="G1040" s="118"/>
      <c r="H1040" s="119"/>
      <c r="I1040" s="119"/>
      <c r="J1040" s="119"/>
      <c r="K1040" s="119"/>
      <c r="L1040" s="145"/>
      <c r="M1040" s="113"/>
    </row>
    <row r="1041" spans="2:13" s="116" customFormat="1" ht="15">
      <c r="B1041" s="117"/>
      <c r="C1041" s="117"/>
      <c r="D1041" s="117"/>
      <c r="E1041" s="118"/>
      <c r="F1041" s="118"/>
      <c r="G1041" s="118"/>
      <c r="H1041" s="119"/>
      <c r="I1041" s="119"/>
      <c r="J1041" s="119"/>
      <c r="K1041" s="119"/>
      <c r="L1041" s="145"/>
      <c r="M1041" s="113"/>
    </row>
    <row r="1042" spans="2:13" s="116" customFormat="1" ht="15">
      <c r="B1042" s="117"/>
      <c r="C1042" s="117"/>
      <c r="D1042" s="117"/>
      <c r="E1042" s="118"/>
      <c r="F1042" s="118"/>
      <c r="G1042" s="118"/>
      <c r="H1042" s="119"/>
      <c r="I1042" s="119"/>
      <c r="J1042" s="119"/>
      <c r="K1042" s="119"/>
      <c r="L1042" s="145"/>
      <c r="M1042" s="113"/>
    </row>
    <row r="1043" spans="2:13" s="116" customFormat="1" ht="15">
      <c r="B1043" s="117"/>
      <c r="C1043" s="117"/>
      <c r="D1043" s="117"/>
      <c r="E1043" s="118"/>
      <c r="F1043" s="118"/>
      <c r="G1043" s="118"/>
      <c r="H1043" s="119"/>
      <c r="I1043" s="119"/>
      <c r="J1043" s="119"/>
      <c r="K1043" s="119"/>
      <c r="L1043" s="145"/>
      <c r="M1043" s="113"/>
    </row>
    <row r="1044" spans="2:13" s="116" customFormat="1" ht="15">
      <c r="B1044" s="117"/>
      <c r="C1044" s="117"/>
      <c r="D1044" s="117"/>
      <c r="E1044" s="118"/>
      <c r="F1044" s="118"/>
      <c r="G1044" s="118"/>
      <c r="H1044" s="119"/>
      <c r="I1044" s="119"/>
      <c r="J1044" s="119"/>
      <c r="K1044" s="119"/>
      <c r="L1044" s="145"/>
      <c r="M1044" s="113"/>
    </row>
    <row r="1045" spans="2:13" s="116" customFormat="1" ht="15">
      <c r="B1045" s="117"/>
      <c r="C1045" s="117"/>
      <c r="D1045" s="117"/>
      <c r="E1045" s="118"/>
      <c r="F1045" s="118"/>
      <c r="G1045" s="118"/>
      <c r="H1045" s="119"/>
      <c r="I1045" s="119"/>
      <c r="J1045" s="119"/>
      <c r="K1045" s="119"/>
      <c r="L1045" s="145"/>
      <c r="M1045" s="113"/>
    </row>
    <row r="1046" spans="2:13" s="116" customFormat="1" ht="15">
      <c r="B1046" s="117"/>
      <c r="C1046" s="117"/>
      <c r="D1046" s="117"/>
      <c r="E1046" s="118"/>
      <c r="F1046" s="118"/>
      <c r="G1046" s="118"/>
      <c r="H1046" s="119"/>
      <c r="I1046" s="119"/>
      <c r="J1046" s="119"/>
      <c r="K1046" s="119"/>
      <c r="L1046" s="145"/>
      <c r="M1046" s="113"/>
    </row>
    <row r="1047" spans="2:13" s="116" customFormat="1" ht="15">
      <c r="B1047" s="117"/>
      <c r="C1047" s="117"/>
      <c r="D1047" s="117"/>
      <c r="E1047" s="118"/>
      <c r="F1047" s="118"/>
      <c r="G1047" s="118"/>
      <c r="H1047" s="119"/>
      <c r="I1047" s="119"/>
      <c r="J1047" s="119"/>
      <c r="K1047" s="119"/>
      <c r="L1047" s="145"/>
      <c r="M1047" s="113"/>
    </row>
    <row r="1048" spans="2:13" s="116" customFormat="1" ht="15">
      <c r="B1048" s="117"/>
      <c r="C1048" s="117"/>
      <c r="D1048" s="117"/>
      <c r="E1048" s="118"/>
      <c r="F1048" s="118"/>
      <c r="G1048" s="118"/>
      <c r="H1048" s="119"/>
      <c r="I1048" s="119"/>
      <c r="J1048" s="119"/>
      <c r="K1048" s="119"/>
      <c r="L1048" s="145"/>
      <c r="M1048" s="113"/>
    </row>
    <row r="1049" spans="2:13" s="116" customFormat="1" ht="15">
      <c r="B1049" s="117"/>
      <c r="C1049" s="117"/>
      <c r="D1049" s="117"/>
      <c r="E1049" s="118"/>
      <c r="F1049" s="118"/>
      <c r="G1049" s="118"/>
      <c r="H1049" s="119"/>
      <c r="I1049" s="119"/>
      <c r="J1049" s="119"/>
      <c r="K1049" s="119"/>
      <c r="L1049" s="145"/>
      <c r="M1049" s="113"/>
    </row>
    <row r="1050" spans="2:13" s="116" customFormat="1" ht="15">
      <c r="B1050" s="117"/>
      <c r="C1050" s="117"/>
      <c r="D1050" s="117"/>
      <c r="E1050" s="118"/>
      <c r="F1050" s="118"/>
      <c r="G1050" s="118"/>
      <c r="H1050" s="119"/>
      <c r="I1050" s="119"/>
      <c r="J1050" s="119"/>
      <c r="K1050" s="119"/>
      <c r="L1050" s="145"/>
      <c r="M1050" s="113"/>
    </row>
    <row r="1051" spans="2:13" s="116" customFormat="1" ht="15">
      <c r="B1051" s="117"/>
      <c r="C1051" s="117"/>
      <c r="D1051" s="117"/>
      <c r="E1051" s="118"/>
      <c r="F1051" s="118"/>
      <c r="G1051" s="118"/>
      <c r="H1051" s="119"/>
      <c r="I1051" s="119"/>
      <c r="J1051" s="119"/>
      <c r="K1051" s="119"/>
      <c r="L1051" s="145"/>
      <c r="M1051" s="113"/>
    </row>
    <row r="1052" spans="2:13" s="116" customFormat="1" ht="15">
      <c r="B1052" s="117"/>
      <c r="C1052" s="117"/>
      <c r="D1052" s="117"/>
      <c r="E1052" s="118"/>
      <c r="F1052" s="118"/>
      <c r="G1052" s="118"/>
      <c r="H1052" s="119"/>
      <c r="I1052" s="119"/>
      <c r="J1052" s="119"/>
      <c r="K1052" s="119"/>
      <c r="L1052" s="145"/>
      <c r="M1052" s="113"/>
    </row>
    <row r="1053" spans="2:13" s="116" customFormat="1" ht="15">
      <c r="B1053" s="117"/>
      <c r="C1053" s="117"/>
      <c r="D1053" s="117"/>
      <c r="E1053" s="118"/>
      <c r="F1053" s="118"/>
      <c r="G1053" s="118"/>
      <c r="H1053" s="119"/>
      <c r="I1053" s="119"/>
      <c r="J1053" s="119"/>
      <c r="K1053" s="119"/>
      <c r="L1053" s="145"/>
      <c r="M1053" s="113"/>
    </row>
    <row r="1054" spans="2:13" s="116" customFormat="1" ht="15">
      <c r="B1054" s="117"/>
      <c r="C1054" s="117"/>
      <c r="D1054" s="117"/>
      <c r="E1054" s="118"/>
      <c r="F1054" s="118"/>
      <c r="G1054" s="118"/>
      <c r="H1054" s="119"/>
      <c r="I1054" s="119"/>
      <c r="J1054" s="119"/>
      <c r="K1054" s="119"/>
      <c r="L1054" s="145"/>
      <c r="M1054" s="113"/>
    </row>
    <row r="1055" spans="2:13" s="116" customFormat="1" ht="15">
      <c r="B1055" s="117"/>
      <c r="C1055" s="117"/>
      <c r="D1055" s="117"/>
      <c r="E1055" s="118"/>
      <c r="F1055" s="118"/>
      <c r="G1055" s="118"/>
      <c r="H1055" s="119"/>
      <c r="I1055" s="119"/>
      <c r="J1055" s="119"/>
      <c r="K1055" s="119"/>
      <c r="L1055" s="145"/>
      <c r="M1055" s="113"/>
    </row>
    <row r="1056" spans="2:13" s="116" customFormat="1" ht="15">
      <c r="B1056" s="117"/>
      <c r="C1056" s="117"/>
      <c r="D1056" s="117"/>
      <c r="E1056" s="118"/>
      <c r="F1056" s="118"/>
      <c r="G1056" s="118"/>
      <c r="H1056" s="119"/>
      <c r="I1056" s="119"/>
      <c r="J1056" s="119"/>
      <c r="K1056" s="119"/>
      <c r="L1056" s="145"/>
      <c r="M1056" s="113"/>
    </row>
    <row r="1057" spans="2:13" s="116" customFormat="1" ht="15">
      <c r="B1057" s="117"/>
      <c r="C1057" s="117"/>
      <c r="D1057" s="117"/>
      <c r="E1057" s="118"/>
      <c r="F1057" s="118"/>
      <c r="G1057" s="118"/>
      <c r="H1057" s="119"/>
      <c r="I1057" s="119"/>
      <c r="J1057" s="119"/>
      <c r="K1057" s="119"/>
      <c r="L1057" s="145"/>
      <c r="M1057" s="113"/>
    </row>
    <row r="1058" spans="2:13" s="116" customFormat="1" ht="15">
      <c r="B1058" s="117"/>
      <c r="C1058" s="117"/>
      <c r="D1058" s="117"/>
      <c r="E1058" s="118"/>
      <c r="F1058" s="118"/>
      <c r="G1058" s="118"/>
      <c r="H1058" s="119"/>
      <c r="I1058" s="119"/>
      <c r="J1058" s="119"/>
      <c r="K1058" s="119"/>
      <c r="L1058" s="145"/>
      <c r="M1058" s="113"/>
    </row>
    <row r="1059" spans="2:13" s="116" customFormat="1" ht="15">
      <c r="B1059" s="117"/>
      <c r="C1059" s="117"/>
      <c r="D1059" s="117"/>
      <c r="E1059" s="118"/>
      <c r="F1059" s="118"/>
      <c r="G1059" s="118"/>
      <c r="H1059" s="119"/>
      <c r="I1059" s="119"/>
      <c r="J1059" s="119"/>
      <c r="K1059" s="119"/>
      <c r="L1059" s="145"/>
      <c r="M1059" s="113"/>
    </row>
    <row r="1060" spans="2:13" s="116" customFormat="1" ht="15">
      <c r="B1060" s="117"/>
      <c r="C1060" s="117"/>
      <c r="D1060" s="117"/>
      <c r="E1060" s="118"/>
      <c r="F1060" s="118"/>
      <c r="G1060" s="118"/>
      <c r="H1060" s="119"/>
      <c r="I1060" s="119"/>
      <c r="J1060" s="119"/>
      <c r="K1060" s="119"/>
      <c r="L1060" s="145"/>
      <c r="M1060" s="113"/>
    </row>
    <row r="1061" spans="2:13" s="116" customFormat="1" ht="15">
      <c r="B1061" s="117"/>
      <c r="C1061" s="117"/>
      <c r="D1061" s="117"/>
      <c r="E1061" s="118"/>
      <c r="F1061" s="118"/>
      <c r="G1061" s="118"/>
      <c r="H1061" s="119"/>
      <c r="I1061" s="119"/>
      <c r="J1061" s="119"/>
      <c r="K1061" s="119"/>
      <c r="L1061" s="145"/>
      <c r="M1061" s="113"/>
    </row>
    <row r="1062" spans="2:13" s="116" customFormat="1" ht="15">
      <c r="B1062" s="117"/>
      <c r="C1062" s="117"/>
      <c r="D1062" s="117"/>
      <c r="E1062" s="118"/>
      <c r="F1062" s="118"/>
      <c r="G1062" s="118"/>
      <c r="H1062" s="119"/>
      <c r="I1062" s="119"/>
      <c r="J1062" s="119"/>
      <c r="K1062" s="119"/>
      <c r="L1062" s="145"/>
      <c r="M1062" s="113"/>
    </row>
    <row r="1063" spans="2:13" s="116" customFormat="1" ht="15">
      <c r="B1063" s="117"/>
      <c r="C1063" s="117"/>
      <c r="D1063" s="117"/>
      <c r="E1063" s="118"/>
      <c r="F1063" s="118"/>
      <c r="G1063" s="118"/>
      <c r="H1063" s="119"/>
      <c r="I1063" s="119"/>
      <c r="J1063" s="119"/>
      <c r="K1063" s="119"/>
      <c r="L1063" s="145"/>
      <c r="M1063" s="113"/>
    </row>
    <row r="1064" spans="2:13" s="116" customFormat="1" ht="15">
      <c r="B1064" s="117"/>
      <c r="C1064" s="117"/>
      <c r="D1064" s="117"/>
      <c r="E1064" s="118"/>
      <c r="F1064" s="118"/>
      <c r="G1064" s="118"/>
      <c r="H1064" s="119"/>
      <c r="I1064" s="119"/>
      <c r="J1064" s="119"/>
      <c r="K1064" s="119"/>
      <c r="L1064" s="145"/>
      <c r="M1064" s="113"/>
    </row>
    <row r="1065" spans="2:13" s="116" customFormat="1" ht="15">
      <c r="B1065" s="117"/>
      <c r="C1065" s="117"/>
      <c r="D1065" s="117"/>
      <c r="E1065" s="118"/>
      <c r="F1065" s="118"/>
      <c r="G1065" s="118"/>
      <c r="H1065" s="119"/>
      <c r="I1065" s="119"/>
      <c r="J1065" s="119"/>
      <c r="K1065" s="119"/>
      <c r="L1065" s="145"/>
      <c r="M1065" s="113"/>
    </row>
    <row r="1066" spans="2:13" s="116" customFormat="1" ht="15">
      <c r="B1066" s="117"/>
      <c r="C1066" s="117"/>
      <c r="D1066" s="117"/>
      <c r="E1066" s="118"/>
      <c r="F1066" s="118"/>
      <c r="G1066" s="118"/>
      <c r="H1066" s="119"/>
      <c r="I1066" s="119"/>
      <c r="J1066" s="119"/>
      <c r="K1066" s="119"/>
      <c r="L1066" s="145"/>
      <c r="M1066" s="113"/>
    </row>
    <row r="1067" spans="2:13" s="116" customFormat="1" ht="15">
      <c r="B1067" s="117"/>
      <c r="C1067" s="117"/>
      <c r="D1067" s="117"/>
      <c r="E1067" s="118"/>
      <c r="F1067" s="118"/>
      <c r="G1067" s="118"/>
      <c r="H1067" s="119"/>
      <c r="I1067" s="119"/>
      <c r="J1067" s="119"/>
      <c r="K1067" s="119"/>
      <c r="L1067" s="145"/>
      <c r="M1067" s="113"/>
    </row>
    <row r="1068" spans="2:13" s="116" customFormat="1" ht="15">
      <c r="B1068" s="117"/>
      <c r="C1068" s="117"/>
      <c r="D1068" s="117"/>
      <c r="E1068" s="118"/>
      <c r="F1068" s="118"/>
      <c r="G1068" s="118"/>
      <c r="H1068" s="119"/>
      <c r="I1068" s="119"/>
      <c r="J1068" s="119"/>
      <c r="K1068" s="119"/>
      <c r="L1068" s="145"/>
      <c r="M1068" s="113"/>
    </row>
    <row r="1069" spans="2:13" s="116" customFormat="1" ht="15">
      <c r="B1069" s="117"/>
      <c r="C1069" s="117"/>
      <c r="D1069" s="117"/>
      <c r="E1069" s="118"/>
      <c r="F1069" s="118"/>
      <c r="G1069" s="118"/>
      <c r="H1069" s="119"/>
      <c r="I1069" s="119"/>
      <c r="J1069" s="119"/>
      <c r="K1069" s="119"/>
      <c r="L1069" s="145"/>
      <c r="M1069" s="113"/>
    </row>
    <row r="1070" spans="2:13" s="116" customFormat="1" ht="15">
      <c r="B1070" s="117"/>
      <c r="C1070" s="117"/>
      <c r="D1070" s="117"/>
      <c r="E1070" s="118"/>
      <c r="F1070" s="118"/>
      <c r="G1070" s="118"/>
      <c r="H1070" s="119"/>
      <c r="I1070" s="119"/>
      <c r="J1070" s="119"/>
      <c r="K1070" s="119"/>
      <c r="L1070" s="145"/>
      <c r="M1070" s="113"/>
    </row>
    <row r="1071" spans="2:13" s="116" customFormat="1" ht="15">
      <c r="B1071" s="117"/>
      <c r="C1071" s="117"/>
      <c r="D1071" s="117"/>
      <c r="E1071" s="118"/>
      <c r="F1071" s="118"/>
      <c r="G1071" s="118"/>
      <c r="H1071" s="119"/>
      <c r="I1071" s="119"/>
      <c r="J1071" s="119"/>
      <c r="K1071" s="119"/>
      <c r="L1071" s="145"/>
      <c r="M1071" s="113"/>
    </row>
    <row r="1072" spans="2:13" s="116" customFormat="1" ht="15">
      <c r="B1072" s="117"/>
      <c r="C1072" s="117"/>
      <c r="D1072" s="117"/>
      <c r="E1072" s="118"/>
      <c r="F1072" s="118"/>
      <c r="G1072" s="118"/>
      <c r="H1072" s="119"/>
      <c r="I1072" s="119"/>
      <c r="J1072" s="119"/>
      <c r="K1072" s="119"/>
      <c r="L1072" s="145"/>
      <c r="M1072" s="113"/>
    </row>
    <row r="1073" spans="2:13" s="116" customFormat="1" ht="15">
      <c r="B1073" s="117"/>
      <c r="C1073" s="117"/>
      <c r="D1073" s="117"/>
      <c r="E1073" s="118"/>
      <c r="F1073" s="118"/>
      <c r="G1073" s="118"/>
      <c r="H1073" s="119"/>
      <c r="I1073" s="119"/>
      <c r="J1073" s="119"/>
      <c r="K1073" s="119"/>
      <c r="L1073" s="145"/>
      <c r="M1073" s="113"/>
    </row>
    <row r="1074" spans="2:13" s="116" customFormat="1" ht="15">
      <c r="B1074" s="117"/>
      <c r="C1074" s="117"/>
      <c r="D1074" s="117"/>
      <c r="E1074" s="118"/>
      <c r="F1074" s="118"/>
      <c r="G1074" s="118"/>
      <c r="H1074" s="119"/>
      <c r="I1074" s="119"/>
      <c r="J1074" s="119"/>
      <c r="K1074" s="119"/>
      <c r="L1074" s="145"/>
      <c r="M1074" s="113"/>
    </row>
    <row r="1075" spans="2:13" s="116" customFormat="1" ht="15">
      <c r="B1075" s="117"/>
      <c r="C1075" s="117"/>
      <c r="D1075" s="117"/>
      <c r="E1075" s="118"/>
      <c r="F1075" s="118"/>
      <c r="G1075" s="118"/>
      <c r="H1075" s="119"/>
      <c r="I1075" s="119"/>
      <c r="J1075" s="119"/>
      <c r="K1075" s="119"/>
      <c r="L1075" s="145"/>
      <c r="M1075" s="113"/>
    </row>
    <row r="1076" spans="2:13" s="116" customFormat="1" ht="15">
      <c r="B1076" s="117"/>
      <c r="C1076" s="117"/>
      <c r="D1076" s="117"/>
      <c r="E1076" s="118"/>
      <c r="F1076" s="118"/>
      <c r="G1076" s="118"/>
      <c r="H1076" s="119"/>
      <c r="I1076" s="119"/>
      <c r="J1076" s="119"/>
      <c r="K1076" s="119"/>
      <c r="L1076" s="145"/>
      <c r="M1076" s="113"/>
    </row>
    <row r="1077" spans="2:13" s="116" customFormat="1" ht="15">
      <c r="B1077" s="117"/>
      <c r="C1077" s="117"/>
      <c r="D1077" s="117"/>
      <c r="E1077" s="118"/>
      <c r="F1077" s="118"/>
      <c r="G1077" s="118"/>
      <c r="H1077" s="119"/>
      <c r="I1077" s="119"/>
      <c r="J1077" s="119"/>
      <c r="K1077" s="119"/>
      <c r="L1077" s="145"/>
      <c r="M1077" s="113"/>
    </row>
    <row r="1078" spans="2:13" s="116" customFormat="1" ht="15">
      <c r="B1078" s="117"/>
      <c r="C1078" s="117"/>
      <c r="D1078" s="117"/>
      <c r="E1078" s="118"/>
      <c r="F1078" s="118"/>
      <c r="G1078" s="118"/>
      <c r="H1078" s="119"/>
      <c r="I1078" s="119"/>
      <c r="J1078" s="119"/>
      <c r="K1078" s="119"/>
      <c r="L1078" s="145"/>
      <c r="M1078" s="113"/>
    </row>
    <row r="1079" spans="2:13" s="116" customFormat="1" ht="15">
      <c r="B1079" s="117"/>
      <c r="C1079" s="117"/>
      <c r="D1079" s="117"/>
      <c r="E1079" s="118"/>
      <c r="F1079" s="118"/>
      <c r="G1079" s="118"/>
      <c r="H1079" s="119"/>
      <c r="I1079" s="119"/>
      <c r="J1079" s="119"/>
      <c r="K1079" s="119"/>
      <c r="L1079" s="145"/>
      <c r="M1079" s="113"/>
    </row>
    <row r="1080" spans="2:13" s="116" customFormat="1" ht="15">
      <c r="B1080" s="117"/>
      <c r="C1080" s="117"/>
      <c r="D1080" s="117"/>
      <c r="E1080" s="118"/>
      <c r="F1080" s="118"/>
      <c r="G1080" s="118"/>
      <c r="H1080" s="119"/>
      <c r="I1080" s="119"/>
      <c r="J1080" s="119"/>
      <c r="K1080" s="119"/>
      <c r="L1080" s="145"/>
      <c r="M1080" s="113"/>
    </row>
    <row r="1081" spans="2:13" s="116" customFormat="1" ht="15">
      <c r="B1081" s="117"/>
      <c r="C1081" s="117"/>
      <c r="D1081" s="117"/>
      <c r="E1081" s="118"/>
      <c r="F1081" s="118"/>
      <c r="G1081" s="118"/>
      <c r="H1081" s="119"/>
      <c r="I1081" s="119"/>
      <c r="J1081" s="119"/>
      <c r="K1081" s="119"/>
      <c r="L1081" s="145"/>
      <c r="M1081" s="113"/>
    </row>
    <row r="1082" spans="2:13" s="116" customFormat="1" ht="15">
      <c r="B1082" s="117"/>
      <c r="C1082" s="117"/>
      <c r="D1082" s="117"/>
      <c r="E1082" s="118"/>
      <c r="F1082" s="118"/>
      <c r="G1082" s="118"/>
      <c r="H1082" s="119"/>
      <c r="I1082" s="119"/>
      <c r="J1082" s="119"/>
      <c r="K1082" s="119"/>
      <c r="L1082" s="145"/>
      <c r="M1082" s="113"/>
    </row>
    <row r="1083" spans="2:13" s="116" customFormat="1" ht="15">
      <c r="B1083" s="117"/>
      <c r="C1083" s="117"/>
      <c r="D1083" s="117"/>
      <c r="E1083" s="118"/>
      <c r="F1083" s="118"/>
      <c r="G1083" s="118"/>
      <c r="H1083" s="119"/>
      <c r="I1083" s="119"/>
      <c r="J1083" s="119"/>
      <c r="K1083" s="119"/>
      <c r="L1083" s="145"/>
      <c r="M1083" s="113"/>
    </row>
    <row r="1084" spans="2:13" s="116" customFormat="1" ht="15">
      <c r="B1084" s="117"/>
      <c r="C1084" s="117"/>
      <c r="D1084" s="117"/>
      <c r="E1084" s="118"/>
      <c r="F1084" s="118"/>
      <c r="G1084" s="118"/>
      <c r="H1084" s="119"/>
      <c r="I1084" s="119"/>
      <c r="J1084" s="119"/>
      <c r="K1084" s="119"/>
      <c r="L1084" s="145"/>
      <c r="M1084" s="113"/>
    </row>
    <row r="1085" spans="2:13" s="116" customFormat="1" ht="15">
      <c r="B1085" s="117"/>
      <c r="C1085" s="117"/>
      <c r="D1085" s="117"/>
      <c r="E1085" s="118"/>
      <c r="F1085" s="118"/>
      <c r="G1085" s="118"/>
      <c r="H1085" s="119"/>
      <c r="I1085" s="119"/>
      <c r="J1085" s="119"/>
      <c r="K1085" s="119"/>
      <c r="L1085" s="145"/>
      <c r="M1085" s="113"/>
    </row>
    <row r="1086" spans="2:13" s="116" customFormat="1" ht="15">
      <c r="B1086" s="117"/>
      <c r="C1086" s="117"/>
      <c r="D1086" s="117"/>
      <c r="E1086" s="118"/>
      <c r="F1086" s="118"/>
      <c r="G1086" s="118"/>
      <c r="H1086" s="119"/>
      <c r="I1086" s="119"/>
      <c r="J1086" s="119"/>
      <c r="K1086" s="119"/>
      <c r="L1086" s="145"/>
      <c r="M1086" s="113"/>
    </row>
    <row r="1087" spans="2:13" s="116" customFormat="1" ht="15">
      <c r="B1087" s="117"/>
      <c r="C1087" s="117"/>
      <c r="D1087" s="117"/>
      <c r="E1087" s="118"/>
      <c r="F1087" s="118"/>
      <c r="G1087" s="118"/>
      <c r="H1087" s="119"/>
      <c r="I1087" s="119"/>
      <c r="J1087" s="119"/>
      <c r="K1087" s="119"/>
      <c r="L1087" s="145"/>
      <c r="M1087" s="113"/>
    </row>
    <row r="1088" spans="2:13" s="116" customFormat="1" ht="15">
      <c r="B1088" s="117"/>
      <c r="C1088" s="117"/>
      <c r="D1088" s="117"/>
      <c r="E1088" s="118"/>
      <c r="F1088" s="118"/>
      <c r="G1088" s="118"/>
      <c r="H1088" s="119"/>
      <c r="I1088" s="119"/>
      <c r="J1088" s="119"/>
      <c r="K1088" s="119"/>
      <c r="L1088" s="145"/>
      <c r="M1088" s="113"/>
    </row>
    <row r="1089" spans="2:13" s="116" customFormat="1" ht="15">
      <c r="B1089" s="117"/>
      <c r="C1089" s="117"/>
      <c r="D1089" s="117"/>
      <c r="E1089" s="118"/>
      <c r="F1089" s="118"/>
      <c r="G1089" s="118"/>
      <c r="H1089" s="119"/>
      <c r="I1089" s="119"/>
      <c r="J1089" s="119"/>
      <c r="K1089" s="119"/>
      <c r="L1089" s="145"/>
      <c r="M1089" s="113"/>
    </row>
    <row r="1090" spans="2:13" s="116" customFormat="1" ht="15">
      <c r="B1090" s="117"/>
      <c r="C1090" s="117"/>
      <c r="D1090" s="117"/>
      <c r="E1090" s="118"/>
      <c r="F1090" s="118"/>
      <c r="G1090" s="118"/>
      <c r="H1090" s="119"/>
      <c r="I1090" s="119"/>
      <c r="J1090" s="119"/>
      <c r="K1090" s="119"/>
      <c r="L1090" s="145"/>
      <c r="M1090" s="113"/>
    </row>
    <row r="1091" spans="2:13" s="116" customFormat="1" ht="15">
      <c r="B1091" s="117"/>
      <c r="C1091" s="117"/>
      <c r="D1091" s="117"/>
      <c r="E1091" s="118"/>
      <c r="F1091" s="118"/>
      <c r="G1091" s="118"/>
      <c r="H1091" s="119"/>
      <c r="I1091" s="119"/>
      <c r="J1091" s="119"/>
      <c r="K1091" s="119"/>
      <c r="L1091" s="145"/>
      <c r="M1091" s="113"/>
    </row>
    <row r="1092" spans="2:13" s="116" customFormat="1" ht="15">
      <c r="B1092" s="117"/>
      <c r="C1092" s="117"/>
      <c r="D1092" s="117"/>
      <c r="E1092" s="118"/>
      <c r="F1092" s="118"/>
      <c r="G1092" s="118"/>
      <c r="H1092" s="119"/>
      <c r="I1092" s="119"/>
      <c r="J1092" s="119"/>
      <c r="K1092" s="119"/>
      <c r="L1092" s="145"/>
      <c r="M1092" s="113"/>
    </row>
    <row r="1093" spans="2:13" s="116" customFormat="1" ht="15">
      <c r="B1093" s="117"/>
      <c r="C1093" s="117"/>
      <c r="D1093" s="117"/>
      <c r="E1093" s="118"/>
      <c r="F1093" s="118"/>
      <c r="G1093" s="118"/>
      <c r="H1093" s="119"/>
      <c r="I1093" s="119"/>
      <c r="J1093" s="119"/>
      <c r="K1093" s="119"/>
      <c r="L1093" s="145"/>
      <c r="M1093" s="113"/>
    </row>
    <row r="1094" spans="2:13" s="116" customFormat="1" ht="15">
      <c r="B1094" s="117"/>
      <c r="C1094" s="117"/>
      <c r="D1094" s="117"/>
      <c r="E1094" s="118"/>
      <c r="F1094" s="118"/>
      <c r="G1094" s="118"/>
      <c r="H1094" s="119"/>
      <c r="I1094" s="119"/>
      <c r="J1094" s="119"/>
      <c r="K1094" s="119"/>
      <c r="L1094" s="145"/>
      <c r="M1094" s="113"/>
    </row>
    <row r="1095" spans="2:13" s="116" customFormat="1" ht="15">
      <c r="B1095" s="117"/>
      <c r="C1095" s="117"/>
      <c r="D1095" s="117"/>
      <c r="E1095" s="118"/>
      <c r="F1095" s="118"/>
      <c r="G1095" s="118"/>
      <c r="H1095" s="119"/>
      <c r="I1095" s="119"/>
      <c r="J1095" s="119"/>
      <c r="K1095" s="119"/>
      <c r="L1095" s="145"/>
      <c r="M1095" s="113"/>
    </row>
    <row r="1096" spans="2:13" s="116" customFormat="1" ht="15">
      <c r="B1096" s="117"/>
      <c r="C1096" s="117"/>
      <c r="D1096" s="117"/>
      <c r="E1096" s="118"/>
      <c r="F1096" s="118"/>
      <c r="G1096" s="118"/>
      <c r="H1096" s="119"/>
      <c r="I1096" s="119"/>
      <c r="J1096" s="119"/>
      <c r="K1096" s="119"/>
      <c r="L1096" s="145"/>
      <c r="M1096" s="113"/>
    </row>
    <row r="1097" spans="2:13" s="116" customFormat="1" ht="15">
      <c r="B1097" s="117"/>
      <c r="C1097" s="117"/>
      <c r="D1097" s="117"/>
      <c r="E1097" s="118"/>
      <c r="F1097" s="118"/>
      <c r="G1097" s="118"/>
      <c r="H1097" s="119"/>
      <c r="I1097" s="119"/>
      <c r="J1097" s="119"/>
      <c r="K1097" s="119"/>
      <c r="L1097" s="145"/>
      <c r="M1097" s="113"/>
    </row>
    <row r="1098" spans="2:13" s="116" customFormat="1" ht="15">
      <c r="B1098" s="117"/>
      <c r="C1098" s="117"/>
      <c r="D1098" s="117"/>
      <c r="E1098" s="118"/>
      <c r="F1098" s="118"/>
      <c r="G1098" s="118"/>
      <c r="H1098" s="119"/>
      <c r="I1098" s="119"/>
      <c r="J1098" s="119"/>
      <c r="K1098" s="119"/>
      <c r="L1098" s="145"/>
      <c r="M1098" s="113"/>
    </row>
    <row r="1099" spans="2:13" s="116" customFormat="1" ht="15">
      <c r="B1099" s="117"/>
      <c r="C1099" s="117"/>
      <c r="D1099" s="117"/>
      <c r="E1099" s="118"/>
      <c r="F1099" s="118"/>
      <c r="G1099" s="118"/>
      <c r="H1099" s="119"/>
      <c r="I1099" s="119"/>
      <c r="J1099" s="119"/>
      <c r="K1099" s="119"/>
      <c r="L1099" s="145"/>
      <c r="M1099" s="113"/>
    </row>
    <row r="1100" spans="2:13" s="116" customFormat="1" ht="15">
      <c r="B1100" s="117"/>
      <c r="C1100" s="117"/>
      <c r="D1100" s="117"/>
      <c r="E1100" s="118"/>
      <c r="F1100" s="118"/>
      <c r="G1100" s="118"/>
      <c r="H1100" s="119"/>
      <c r="I1100" s="119"/>
      <c r="J1100" s="119"/>
      <c r="K1100" s="119"/>
      <c r="L1100" s="145"/>
      <c r="M1100" s="113"/>
    </row>
    <row r="1101" spans="2:13" s="116" customFormat="1" ht="15">
      <c r="B1101" s="117"/>
      <c r="C1101" s="117"/>
      <c r="D1101" s="117"/>
      <c r="E1101" s="118"/>
      <c r="F1101" s="118"/>
      <c r="G1101" s="118"/>
      <c r="H1101" s="119"/>
      <c r="I1101" s="119"/>
      <c r="J1101" s="119"/>
      <c r="K1101" s="119"/>
      <c r="L1101" s="145"/>
      <c r="M1101" s="113"/>
    </row>
    <row r="1102" spans="2:13" s="116" customFormat="1" ht="15">
      <c r="B1102" s="117"/>
      <c r="C1102" s="117"/>
      <c r="D1102" s="117"/>
      <c r="E1102" s="118"/>
      <c r="F1102" s="118"/>
      <c r="G1102" s="118"/>
      <c r="H1102" s="119"/>
      <c r="I1102" s="119"/>
      <c r="J1102" s="119"/>
      <c r="K1102" s="119"/>
      <c r="L1102" s="145"/>
      <c r="M1102" s="113"/>
    </row>
    <row r="1103" spans="2:13" s="116" customFormat="1" ht="15">
      <c r="B1103" s="117"/>
      <c r="C1103" s="117"/>
      <c r="D1103" s="117"/>
      <c r="E1103" s="118"/>
      <c r="F1103" s="118"/>
      <c r="G1103" s="118"/>
      <c r="H1103" s="119"/>
      <c r="I1103" s="119"/>
      <c r="J1103" s="119"/>
      <c r="K1103" s="119"/>
      <c r="L1103" s="145"/>
      <c r="M1103" s="113"/>
    </row>
    <row r="1104" spans="2:13" s="116" customFormat="1" ht="15">
      <c r="B1104" s="117"/>
      <c r="C1104" s="117"/>
      <c r="D1104" s="117"/>
      <c r="E1104" s="118"/>
      <c r="F1104" s="118"/>
      <c r="G1104" s="118"/>
      <c r="H1104" s="119"/>
      <c r="I1104" s="119"/>
      <c r="J1104" s="119"/>
      <c r="K1104" s="119"/>
      <c r="L1104" s="145"/>
      <c r="M1104" s="113"/>
    </row>
    <row r="1105" spans="2:13" s="116" customFormat="1" ht="15">
      <c r="B1105" s="117"/>
      <c r="C1105" s="117"/>
      <c r="D1105" s="117"/>
      <c r="E1105" s="118"/>
      <c r="F1105" s="118"/>
      <c r="G1105" s="118"/>
      <c r="H1105" s="119"/>
      <c r="I1105" s="119"/>
      <c r="J1105" s="119"/>
      <c r="K1105" s="119"/>
      <c r="L1105" s="145"/>
      <c r="M1105" s="113"/>
    </row>
    <row r="1106" spans="2:13" s="116" customFormat="1" ht="15">
      <c r="B1106" s="117"/>
      <c r="C1106" s="117"/>
      <c r="D1106" s="117"/>
      <c r="E1106" s="118"/>
      <c r="F1106" s="118"/>
      <c r="G1106" s="118"/>
      <c r="H1106" s="119"/>
      <c r="I1106" s="119"/>
      <c r="J1106" s="119"/>
      <c r="K1106" s="119"/>
      <c r="L1106" s="145"/>
      <c r="M1106" s="113"/>
    </row>
    <row r="1118" spans="2:12" ht="15">
      <c r="B1118" s="120"/>
      <c r="C1118" s="120"/>
      <c r="D1118" s="120"/>
      <c r="H1118" s="120"/>
      <c r="I1118" s="120"/>
      <c r="J1118" s="122"/>
      <c r="K1118" s="122"/>
      <c r="L1118" s="146"/>
    </row>
    <row r="1119" spans="2:12" ht="15">
      <c r="B1119" s="120"/>
      <c r="C1119" s="120"/>
      <c r="D1119" s="120"/>
      <c r="H1119" s="120"/>
      <c r="I1119" s="120"/>
      <c r="J1119" s="122"/>
      <c r="K1119" s="122"/>
      <c r="L1119" s="146"/>
    </row>
    <row r="1120" spans="2:12" ht="15">
      <c r="B1120" s="120"/>
      <c r="C1120" s="120"/>
      <c r="D1120" s="120"/>
      <c r="H1120" s="120"/>
      <c r="I1120" s="120"/>
      <c r="J1120" s="122"/>
      <c r="K1120" s="122"/>
      <c r="L1120" s="146"/>
    </row>
    <row r="1121" spans="2:12" ht="15">
      <c r="B1121" s="120"/>
      <c r="C1121" s="120"/>
      <c r="D1121" s="120"/>
      <c r="H1121" s="120"/>
      <c r="I1121" s="120"/>
      <c r="J1121" s="122"/>
      <c r="K1121" s="122"/>
      <c r="L1121" s="146"/>
    </row>
    <row r="1122" spans="2:12" ht="15">
      <c r="B1122" s="120"/>
      <c r="C1122" s="120"/>
      <c r="D1122" s="120"/>
      <c r="H1122" s="120"/>
      <c r="I1122" s="120"/>
      <c r="J1122" s="122"/>
      <c r="K1122" s="122"/>
      <c r="L1122" s="146"/>
    </row>
    <row r="1123" spans="2:12" ht="15">
      <c r="B1123" s="120"/>
      <c r="C1123" s="120"/>
      <c r="D1123" s="120"/>
      <c r="H1123" s="120"/>
      <c r="I1123" s="120"/>
      <c r="J1123" s="122"/>
      <c r="K1123" s="122"/>
      <c r="L1123" s="146"/>
    </row>
    <row r="1124" spans="2:12" ht="15">
      <c r="B1124" s="120"/>
      <c r="C1124" s="120"/>
      <c r="D1124" s="120"/>
      <c r="H1124" s="120"/>
      <c r="I1124" s="120"/>
      <c r="J1124" s="122"/>
      <c r="K1124" s="122"/>
      <c r="L1124" s="146"/>
    </row>
    <row r="1125" spans="2:12" ht="15">
      <c r="B1125" s="120"/>
      <c r="C1125" s="120"/>
      <c r="D1125" s="120"/>
      <c r="H1125" s="120"/>
      <c r="I1125" s="120"/>
      <c r="J1125" s="122"/>
      <c r="K1125" s="122"/>
      <c r="L1125" s="146"/>
    </row>
    <row r="1126" spans="2:12" ht="15">
      <c r="B1126" s="120"/>
      <c r="C1126" s="120"/>
      <c r="D1126" s="120"/>
      <c r="H1126" s="120"/>
      <c r="I1126" s="120"/>
      <c r="J1126" s="122"/>
      <c r="K1126" s="122"/>
      <c r="L1126" s="146"/>
    </row>
    <row r="1127" spans="2:12" ht="15">
      <c r="B1127" s="120"/>
      <c r="C1127" s="120"/>
      <c r="D1127" s="120"/>
      <c r="H1127" s="120"/>
      <c r="I1127" s="120"/>
      <c r="J1127" s="122"/>
      <c r="K1127" s="122"/>
      <c r="L1127" s="146"/>
    </row>
    <row r="1128" spans="2:12" ht="15">
      <c r="B1128" s="120"/>
      <c r="C1128" s="120"/>
      <c r="D1128" s="120"/>
      <c r="H1128" s="120"/>
      <c r="I1128" s="120"/>
      <c r="J1128" s="122"/>
      <c r="K1128" s="122"/>
      <c r="L1128" s="146"/>
    </row>
    <row r="1129" spans="2:12" ht="15">
      <c r="B1129" s="120"/>
      <c r="C1129" s="120"/>
      <c r="D1129" s="120"/>
      <c r="H1129" s="120"/>
      <c r="I1129" s="120"/>
      <c r="J1129" s="122"/>
      <c r="K1129" s="122"/>
      <c r="L1129" s="146"/>
    </row>
    <row r="1130" spans="2:12" ht="15">
      <c r="B1130" s="120"/>
      <c r="C1130" s="120"/>
      <c r="D1130" s="120"/>
      <c r="H1130" s="120"/>
      <c r="I1130" s="120"/>
      <c r="J1130" s="122"/>
      <c r="K1130" s="122"/>
      <c r="L1130" s="146"/>
    </row>
    <row r="1131" spans="2:12" ht="15">
      <c r="B1131" s="120"/>
      <c r="C1131" s="120"/>
      <c r="D1131" s="120"/>
      <c r="H1131" s="120"/>
      <c r="I1131" s="120"/>
      <c r="J1131" s="122"/>
      <c r="K1131" s="122"/>
      <c r="L1131" s="146"/>
    </row>
    <row r="1132" spans="2:12" ht="15">
      <c r="B1132" s="120"/>
      <c r="C1132" s="120"/>
      <c r="D1132" s="120"/>
      <c r="H1132" s="120"/>
      <c r="I1132" s="120"/>
      <c r="J1132" s="122"/>
      <c r="K1132" s="122"/>
      <c r="L1132" s="146"/>
    </row>
    <row r="1133" spans="2:12" ht="15">
      <c r="B1133" s="120"/>
      <c r="C1133" s="120"/>
      <c r="D1133" s="120"/>
      <c r="H1133" s="120"/>
      <c r="I1133" s="120"/>
      <c r="J1133" s="122"/>
      <c r="K1133" s="122"/>
      <c r="L1133" s="146"/>
    </row>
    <row r="1134" spans="2:12" ht="15">
      <c r="B1134" s="120"/>
      <c r="C1134" s="120"/>
      <c r="D1134" s="120"/>
      <c r="H1134" s="120"/>
      <c r="I1134" s="120"/>
      <c r="J1134" s="122"/>
      <c r="K1134" s="122"/>
      <c r="L1134" s="146"/>
    </row>
    <row r="1135" spans="2:12" ht="15">
      <c r="B1135" s="120"/>
      <c r="C1135" s="120"/>
      <c r="D1135" s="120"/>
      <c r="H1135" s="120"/>
      <c r="I1135" s="120"/>
      <c r="J1135" s="122"/>
      <c r="K1135" s="122"/>
      <c r="L1135" s="146"/>
    </row>
    <row r="1136" spans="2:12" ht="15">
      <c r="B1136" s="120"/>
      <c r="C1136" s="120"/>
      <c r="D1136" s="120"/>
      <c r="H1136" s="120"/>
      <c r="I1136" s="120"/>
      <c r="J1136" s="122"/>
      <c r="K1136" s="122"/>
      <c r="L1136" s="146"/>
    </row>
    <row r="1137" spans="2:12" ht="15">
      <c r="B1137" s="120"/>
      <c r="C1137" s="120"/>
      <c r="D1137" s="120"/>
      <c r="H1137" s="120"/>
      <c r="I1137" s="120"/>
      <c r="J1137" s="122"/>
      <c r="K1137" s="122"/>
      <c r="L1137" s="146"/>
    </row>
    <row r="1138" spans="2:12" ht="15">
      <c r="B1138" s="120"/>
      <c r="C1138" s="120"/>
      <c r="D1138" s="120"/>
      <c r="H1138" s="120"/>
      <c r="I1138" s="120"/>
      <c r="J1138" s="122"/>
      <c r="K1138" s="122"/>
      <c r="L1138" s="146"/>
    </row>
    <row r="1139" spans="2:12" ht="15">
      <c r="B1139" s="120"/>
      <c r="C1139" s="120"/>
      <c r="D1139" s="120"/>
      <c r="H1139" s="120"/>
      <c r="I1139" s="120"/>
      <c r="J1139" s="122"/>
      <c r="K1139" s="122"/>
      <c r="L1139" s="146"/>
    </row>
    <row r="1140" spans="2:12" ht="15">
      <c r="B1140" s="120"/>
      <c r="C1140" s="120"/>
      <c r="D1140" s="120"/>
      <c r="H1140" s="120"/>
      <c r="I1140" s="120"/>
      <c r="J1140" s="122"/>
      <c r="K1140" s="122"/>
      <c r="L1140" s="146"/>
    </row>
    <row r="1141" spans="2:12" ht="15">
      <c r="B1141" s="120"/>
      <c r="C1141" s="120"/>
      <c r="D1141" s="120"/>
      <c r="H1141" s="120"/>
      <c r="I1141" s="120"/>
      <c r="J1141" s="122"/>
      <c r="K1141" s="122"/>
      <c r="L1141" s="146"/>
    </row>
    <row r="1142" spans="2:12" ht="15">
      <c r="B1142" s="120"/>
      <c r="C1142" s="120"/>
      <c r="D1142" s="120"/>
      <c r="H1142" s="120"/>
      <c r="I1142" s="120"/>
      <c r="J1142" s="122"/>
      <c r="K1142" s="122"/>
      <c r="L1142" s="146"/>
    </row>
    <row r="1143" spans="2:12" ht="15">
      <c r="B1143" s="120"/>
      <c r="C1143" s="120"/>
      <c r="D1143" s="120"/>
      <c r="H1143" s="120"/>
      <c r="I1143" s="120"/>
      <c r="J1143" s="122"/>
      <c r="K1143" s="122"/>
      <c r="L1143" s="146"/>
    </row>
    <row r="1144" spans="2:12" ht="15">
      <c r="B1144" s="120"/>
      <c r="C1144" s="120"/>
      <c r="D1144" s="120"/>
      <c r="H1144" s="120"/>
      <c r="I1144" s="120"/>
      <c r="J1144" s="122"/>
      <c r="K1144" s="122"/>
      <c r="L1144" s="146"/>
    </row>
    <row r="1145" spans="2:12" ht="15">
      <c r="B1145" s="120"/>
      <c r="C1145" s="120"/>
      <c r="D1145" s="120"/>
      <c r="H1145" s="120"/>
      <c r="I1145" s="120"/>
      <c r="J1145" s="122"/>
      <c r="K1145" s="122"/>
      <c r="L1145" s="146"/>
    </row>
    <row r="1146" spans="2:12" ht="15">
      <c r="B1146" s="120"/>
      <c r="C1146" s="120"/>
      <c r="D1146" s="120"/>
      <c r="H1146" s="120"/>
      <c r="I1146" s="120"/>
      <c r="J1146" s="122"/>
      <c r="K1146" s="122"/>
      <c r="L1146" s="146"/>
    </row>
    <row r="1147" spans="2:12" ht="15">
      <c r="B1147" s="120"/>
      <c r="C1147" s="120"/>
      <c r="D1147" s="120"/>
      <c r="H1147" s="120"/>
      <c r="I1147" s="120"/>
      <c r="J1147" s="122"/>
      <c r="K1147" s="122"/>
      <c r="L1147" s="146"/>
    </row>
    <row r="1148" spans="2:12" ht="15">
      <c r="B1148" s="120"/>
      <c r="C1148" s="120"/>
      <c r="D1148" s="120"/>
      <c r="H1148" s="120"/>
      <c r="I1148" s="120"/>
      <c r="J1148" s="122"/>
      <c r="K1148" s="122"/>
      <c r="L1148" s="146"/>
    </row>
    <row r="1149" spans="2:12" ht="15">
      <c r="B1149" s="120"/>
      <c r="C1149" s="120"/>
      <c r="D1149" s="120"/>
      <c r="H1149" s="120"/>
      <c r="I1149" s="120"/>
      <c r="J1149" s="122"/>
      <c r="K1149" s="122"/>
      <c r="L1149" s="146"/>
    </row>
    <row r="1150" spans="2:12" ht="15">
      <c r="B1150" s="120"/>
      <c r="C1150" s="120"/>
      <c r="D1150" s="120"/>
      <c r="H1150" s="120"/>
      <c r="I1150" s="120"/>
      <c r="J1150" s="122"/>
      <c r="K1150" s="122"/>
      <c r="L1150" s="146"/>
    </row>
    <row r="1151" spans="2:12" ht="15">
      <c r="B1151" s="120"/>
      <c r="C1151" s="120"/>
      <c r="D1151" s="120"/>
      <c r="H1151" s="120"/>
      <c r="I1151" s="120"/>
      <c r="J1151" s="122"/>
      <c r="K1151" s="122"/>
      <c r="L1151" s="146"/>
    </row>
    <row r="1152" spans="2:12" ht="15">
      <c r="B1152" s="120"/>
      <c r="C1152" s="120"/>
      <c r="D1152" s="120"/>
      <c r="H1152" s="120"/>
      <c r="I1152" s="120"/>
      <c r="J1152" s="122"/>
      <c r="K1152" s="122"/>
      <c r="L1152" s="146"/>
    </row>
    <row r="1153" spans="2:12" ht="15">
      <c r="B1153" s="120"/>
      <c r="C1153" s="120"/>
      <c r="D1153" s="120"/>
      <c r="H1153" s="120"/>
      <c r="I1153" s="120"/>
      <c r="J1153" s="122"/>
      <c r="K1153" s="122"/>
      <c r="L1153" s="146"/>
    </row>
    <row r="1154" spans="2:12" ht="15">
      <c r="B1154" s="120"/>
      <c r="C1154" s="120"/>
      <c r="D1154" s="120"/>
      <c r="H1154" s="120"/>
      <c r="I1154" s="120"/>
      <c r="J1154" s="122"/>
      <c r="K1154" s="122"/>
      <c r="L1154" s="146"/>
    </row>
    <row r="1155" spans="2:12" ht="15">
      <c r="B1155" s="120"/>
      <c r="C1155" s="120"/>
      <c r="D1155" s="120"/>
      <c r="H1155" s="120"/>
      <c r="I1155" s="120"/>
      <c r="J1155" s="122"/>
      <c r="K1155" s="122"/>
      <c r="L1155" s="146"/>
    </row>
    <row r="1156" spans="2:12" ht="15">
      <c r="B1156" s="120"/>
      <c r="C1156" s="120"/>
      <c r="D1156" s="120"/>
      <c r="H1156" s="120"/>
      <c r="I1156" s="120"/>
      <c r="J1156" s="122"/>
      <c r="K1156" s="122"/>
      <c r="L1156" s="146"/>
    </row>
    <row r="1157" spans="2:12" ht="15">
      <c r="B1157" s="120"/>
      <c r="C1157" s="120"/>
      <c r="D1157" s="120"/>
      <c r="H1157" s="120"/>
      <c r="I1157" s="120"/>
      <c r="J1157" s="122"/>
      <c r="K1157" s="122"/>
      <c r="L1157" s="146"/>
    </row>
    <row r="1158" spans="2:12" ht="15">
      <c r="B1158" s="120"/>
      <c r="C1158" s="120"/>
      <c r="D1158" s="120"/>
      <c r="H1158" s="120"/>
      <c r="I1158" s="120"/>
      <c r="J1158" s="122"/>
      <c r="K1158" s="122"/>
      <c r="L1158" s="146"/>
    </row>
    <row r="1159" spans="2:12" ht="15">
      <c r="B1159" s="120"/>
      <c r="C1159" s="120"/>
      <c r="D1159" s="120"/>
      <c r="H1159" s="120"/>
      <c r="I1159" s="120"/>
      <c r="J1159" s="122"/>
      <c r="K1159" s="122"/>
      <c r="L1159" s="146"/>
    </row>
    <row r="1160" spans="2:12" ht="15">
      <c r="B1160" s="120"/>
      <c r="C1160" s="120"/>
      <c r="D1160" s="120"/>
      <c r="H1160" s="120"/>
      <c r="I1160" s="120"/>
      <c r="J1160" s="122"/>
      <c r="K1160" s="122"/>
      <c r="L1160" s="146"/>
    </row>
    <row r="1161" spans="2:12" ht="15">
      <c r="B1161" s="120"/>
      <c r="C1161" s="120"/>
      <c r="D1161" s="120"/>
      <c r="H1161" s="120"/>
      <c r="I1161" s="120"/>
      <c r="J1161" s="122"/>
      <c r="K1161" s="122"/>
      <c r="L1161" s="146"/>
    </row>
    <row r="1162" spans="2:12" ht="15">
      <c r="B1162" s="120"/>
      <c r="C1162" s="120"/>
      <c r="D1162" s="120"/>
      <c r="H1162" s="120"/>
      <c r="I1162" s="120"/>
      <c r="J1162" s="122"/>
      <c r="K1162" s="122"/>
      <c r="L1162" s="146"/>
    </row>
    <row r="1163" spans="2:12" ht="15">
      <c r="B1163" s="120"/>
      <c r="C1163" s="120"/>
      <c r="D1163" s="120"/>
      <c r="H1163" s="120"/>
      <c r="I1163" s="120"/>
      <c r="J1163" s="122"/>
      <c r="K1163" s="122"/>
      <c r="L1163" s="146"/>
    </row>
    <row r="1164" spans="2:12" ht="15">
      <c r="B1164" s="120"/>
      <c r="C1164" s="120"/>
      <c r="D1164" s="120"/>
      <c r="H1164" s="120"/>
      <c r="I1164" s="120"/>
      <c r="J1164" s="122"/>
      <c r="K1164" s="122"/>
      <c r="L1164" s="146"/>
    </row>
    <row r="1165" spans="2:12" ht="15">
      <c r="B1165" s="120"/>
      <c r="C1165" s="120"/>
      <c r="D1165" s="120"/>
      <c r="H1165" s="120"/>
      <c r="I1165" s="120"/>
      <c r="J1165" s="122"/>
      <c r="K1165" s="122"/>
      <c r="L1165" s="146"/>
    </row>
    <row r="1166" spans="2:12" ht="15">
      <c r="B1166" s="120"/>
      <c r="C1166" s="120"/>
      <c r="D1166" s="120"/>
      <c r="H1166" s="120"/>
      <c r="I1166" s="120"/>
      <c r="J1166" s="122"/>
      <c r="K1166" s="122"/>
      <c r="L1166" s="146"/>
    </row>
    <row r="1167" spans="2:12" ht="15">
      <c r="B1167" s="120"/>
      <c r="C1167" s="120"/>
      <c r="D1167" s="120"/>
      <c r="H1167" s="120"/>
      <c r="I1167" s="120"/>
      <c r="J1167" s="122"/>
      <c r="K1167" s="122"/>
      <c r="L1167" s="146"/>
    </row>
    <row r="1168" spans="2:12" ht="15">
      <c r="B1168" s="120"/>
      <c r="C1168" s="120"/>
      <c r="D1168" s="120"/>
      <c r="H1168" s="120"/>
      <c r="I1168" s="120"/>
      <c r="J1168" s="122"/>
      <c r="K1168" s="122"/>
      <c r="L1168" s="146"/>
    </row>
    <row r="1169" spans="2:12" ht="15">
      <c r="B1169" s="120"/>
      <c r="C1169" s="120"/>
      <c r="D1169" s="120"/>
      <c r="H1169" s="120"/>
      <c r="I1169" s="120"/>
      <c r="J1169" s="122"/>
      <c r="K1169" s="122"/>
      <c r="L1169" s="146"/>
    </row>
    <row r="1170" spans="2:12" ht="15">
      <c r="B1170" s="120"/>
      <c r="C1170" s="120"/>
      <c r="D1170" s="120"/>
      <c r="H1170" s="120"/>
      <c r="I1170" s="120"/>
      <c r="J1170" s="122"/>
      <c r="K1170" s="122"/>
      <c r="L1170" s="146"/>
    </row>
    <row r="1171" spans="2:12" ht="15">
      <c r="B1171" s="120"/>
      <c r="C1171" s="120"/>
      <c r="D1171" s="120"/>
      <c r="H1171" s="120"/>
      <c r="I1171" s="120"/>
      <c r="J1171" s="122"/>
      <c r="K1171" s="122"/>
      <c r="L1171" s="146"/>
    </row>
    <row r="1172" spans="2:12" ht="15">
      <c r="B1172" s="120"/>
      <c r="C1172" s="120"/>
      <c r="D1172" s="120"/>
      <c r="H1172" s="120"/>
      <c r="I1172" s="120"/>
      <c r="J1172" s="122"/>
      <c r="K1172" s="122"/>
      <c r="L1172" s="146"/>
    </row>
    <row r="1173" spans="2:12" ht="15">
      <c r="B1173" s="120"/>
      <c r="C1173" s="120"/>
      <c r="D1173" s="120"/>
      <c r="H1173" s="120"/>
      <c r="I1173" s="120"/>
      <c r="J1173" s="122"/>
      <c r="K1173" s="122"/>
      <c r="L1173" s="146"/>
    </row>
    <row r="1174" spans="2:12" ht="15">
      <c r="B1174" s="120"/>
      <c r="C1174" s="120"/>
      <c r="D1174" s="120"/>
      <c r="H1174" s="120"/>
      <c r="I1174" s="120"/>
      <c r="J1174" s="122"/>
      <c r="K1174" s="122"/>
      <c r="L1174" s="146"/>
    </row>
    <row r="1175" spans="2:12" ht="15">
      <c r="B1175" s="120"/>
      <c r="C1175" s="120"/>
      <c r="D1175" s="120"/>
      <c r="H1175" s="120"/>
      <c r="I1175" s="120"/>
      <c r="J1175" s="122"/>
      <c r="K1175" s="122"/>
      <c r="L1175" s="146"/>
    </row>
    <row r="1176" spans="2:12" ht="15">
      <c r="B1176" s="120"/>
      <c r="C1176" s="120"/>
      <c r="D1176" s="120"/>
      <c r="H1176" s="120"/>
      <c r="I1176" s="120"/>
      <c r="J1176" s="122"/>
      <c r="K1176" s="122"/>
      <c r="L1176" s="146"/>
    </row>
    <row r="1177" spans="2:12" ht="15">
      <c r="B1177" s="120"/>
      <c r="C1177" s="120"/>
      <c r="D1177" s="120"/>
      <c r="H1177" s="120"/>
      <c r="I1177" s="120"/>
      <c r="J1177" s="122"/>
      <c r="K1177" s="122"/>
      <c r="L1177" s="146"/>
    </row>
    <row r="1178" spans="2:12" ht="15">
      <c r="B1178" s="120"/>
      <c r="C1178" s="120"/>
      <c r="D1178" s="120"/>
      <c r="H1178" s="120"/>
      <c r="I1178" s="120"/>
      <c r="J1178" s="122"/>
      <c r="K1178" s="122"/>
      <c r="L1178" s="146"/>
    </row>
    <row r="1179" spans="2:12" ht="15">
      <c r="B1179" s="120"/>
      <c r="C1179" s="120"/>
      <c r="D1179" s="120"/>
      <c r="H1179" s="120"/>
      <c r="I1179" s="120"/>
      <c r="J1179" s="122"/>
      <c r="K1179" s="122"/>
      <c r="L1179" s="146"/>
    </row>
    <row r="1180" spans="2:12" ht="15">
      <c r="B1180" s="120"/>
      <c r="C1180" s="120"/>
      <c r="D1180" s="120"/>
      <c r="H1180" s="120"/>
      <c r="I1180" s="120"/>
      <c r="J1180" s="122"/>
      <c r="K1180" s="122"/>
      <c r="L1180" s="146"/>
    </row>
    <row r="1181" spans="2:12" ht="15">
      <c r="B1181" s="120"/>
      <c r="C1181" s="120"/>
      <c r="D1181" s="120"/>
      <c r="H1181" s="120"/>
      <c r="I1181" s="120"/>
      <c r="J1181" s="122"/>
      <c r="K1181" s="122"/>
      <c r="L1181" s="146"/>
    </row>
    <row r="1182" spans="2:12" ht="15">
      <c r="B1182" s="120"/>
      <c r="C1182" s="120"/>
      <c r="D1182" s="120"/>
      <c r="H1182" s="120"/>
      <c r="I1182" s="120"/>
      <c r="J1182" s="122"/>
      <c r="K1182" s="122"/>
      <c r="L1182" s="146"/>
    </row>
    <row r="1183" spans="2:12" ht="15">
      <c r="B1183" s="120"/>
      <c r="C1183" s="120"/>
      <c r="D1183" s="120"/>
      <c r="H1183" s="120"/>
      <c r="I1183" s="120"/>
      <c r="J1183" s="122"/>
      <c r="K1183" s="122"/>
      <c r="L1183" s="146"/>
    </row>
    <row r="1184" spans="2:12" ht="15">
      <c r="B1184" s="120"/>
      <c r="C1184" s="120"/>
      <c r="D1184" s="120"/>
      <c r="H1184" s="120"/>
      <c r="I1184" s="120"/>
      <c r="J1184" s="122"/>
      <c r="K1184" s="122"/>
      <c r="L1184" s="146"/>
    </row>
    <row r="1185" spans="2:12" ht="15">
      <c r="B1185" s="120"/>
      <c r="C1185" s="120"/>
      <c r="D1185" s="120"/>
      <c r="H1185" s="120"/>
      <c r="I1185" s="120"/>
      <c r="J1185" s="122"/>
      <c r="K1185" s="122"/>
      <c r="L1185" s="146"/>
    </row>
    <row r="1186" spans="2:12" ht="15">
      <c r="B1186" s="120"/>
      <c r="C1186" s="120"/>
      <c r="D1186" s="120"/>
      <c r="H1186" s="120"/>
      <c r="I1186" s="120"/>
      <c r="J1186" s="122"/>
      <c r="K1186" s="122"/>
      <c r="L1186" s="146"/>
    </row>
    <row r="1187" spans="2:12" ht="15">
      <c r="B1187" s="120"/>
      <c r="C1187" s="120"/>
      <c r="D1187" s="120"/>
      <c r="H1187" s="120"/>
      <c r="I1187" s="120"/>
      <c r="J1187" s="122"/>
      <c r="K1187" s="122"/>
      <c r="L1187" s="146"/>
    </row>
    <row r="1188" spans="2:12" ht="15">
      <c r="B1188" s="120"/>
      <c r="C1188" s="120"/>
      <c r="D1188" s="120"/>
      <c r="H1188" s="120"/>
      <c r="I1188" s="120"/>
      <c r="J1188" s="122"/>
      <c r="K1188" s="122"/>
      <c r="L1188" s="146"/>
    </row>
    <row r="1189" spans="2:12" ht="15">
      <c r="B1189" s="120"/>
      <c r="C1189" s="120"/>
      <c r="D1189" s="120"/>
      <c r="H1189" s="120"/>
      <c r="I1189" s="120"/>
      <c r="J1189" s="122"/>
      <c r="K1189" s="122"/>
      <c r="L1189" s="146"/>
    </row>
    <row r="1190" spans="2:12" ht="15">
      <c r="B1190" s="120"/>
      <c r="C1190" s="120"/>
      <c r="D1190" s="120"/>
      <c r="H1190" s="120"/>
      <c r="I1190" s="120"/>
      <c r="J1190" s="122"/>
      <c r="K1190" s="122"/>
      <c r="L1190" s="146"/>
    </row>
    <row r="1191" spans="2:12" ht="15">
      <c r="B1191" s="120"/>
      <c r="C1191" s="120"/>
      <c r="D1191" s="120"/>
      <c r="H1191" s="120"/>
      <c r="I1191" s="120"/>
      <c r="J1191" s="122"/>
      <c r="K1191" s="122"/>
      <c r="L1191" s="146"/>
    </row>
    <row r="1192" spans="2:12" ht="15">
      <c r="B1192" s="120"/>
      <c r="C1192" s="120"/>
      <c r="D1192" s="120"/>
      <c r="H1192" s="120"/>
      <c r="I1192" s="120"/>
      <c r="J1192" s="122"/>
      <c r="K1192" s="122"/>
      <c r="L1192" s="146"/>
    </row>
    <row r="1193" spans="2:12" ht="15">
      <c r="B1193" s="120"/>
      <c r="C1193" s="120"/>
      <c r="D1193" s="120"/>
      <c r="H1193" s="120"/>
      <c r="I1193" s="120"/>
      <c r="J1193" s="122"/>
      <c r="K1193" s="122"/>
      <c r="L1193" s="146"/>
    </row>
    <row r="1194" spans="2:12" ht="15">
      <c r="B1194" s="120"/>
      <c r="C1194" s="120"/>
      <c r="D1194" s="120"/>
      <c r="H1194" s="120"/>
      <c r="I1194" s="120"/>
      <c r="J1194" s="122"/>
      <c r="K1194" s="122"/>
      <c r="L1194" s="146"/>
    </row>
    <row r="1195" spans="2:12" ht="15">
      <c r="B1195" s="120"/>
      <c r="C1195" s="120"/>
      <c r="D1195" s="120"/>
      <c r="H1195" s="120"/>
      <c r="I1195" s="120"/>
      <c r="J1195" s="122"/>
      <c r="K1195" s="122"/>
      <c r="L1195" s="146"/>
    </row>
    <row r="1196" spans="2:12" ht="15">
      <c r="B1196" s="120"/>
      <c r="C1196" s="120"/>
      <c r="D1196" s="120"/>
      <c r="H1196" s="120"/>
      <c r="I1196" s="120"/>
      <c r="J1196" s="122"/>
      <c r="K1196" s="122"/>
      <c r="L1196" s="146"/>
    </row>
    <row r="1197" spans="2:12" ht="15">
      <c r="B1197" s="120"/>
      <c r="C1197" s="120"/>
      <c r="D1197" s="120"/>
      <c r="H1197" s="120"/>
      <c r="I1197" s="120"/>
      <c r="J1197" s="122"/>
      <c r="K1197" s="122"/>
      <c r="L1197" s="146"/>
    </row>
    <row r="1198" spans="2:12" ht="15">
      <c r="B1198" s="120"/>
      <c r="C1198" s="120"/>
      <c r="D1198" s="120"/>
      <c r="H1198" s="120"/>
      <c r="I1198" s="120"/>
      <c r="J1198" s="122"/>
      <c r="K1198" s="122"/>
      <c r="L1198" s="146"/>
    </row>
    <row r="1199" spans="2:12" ht="15">
      <c r="B1199" s="120"/>
      <c r="C1199" s="120"/>
      <c r="D1199" s="120"/>
      <c r="H1199" s="120"/>
      <c r="I1199" s="120"/>
      <c r="J1199" s="122"/>
      <c r="K1199" s="122"/>
      <c r="L1199" s="146"/>
    </row>
    <row r="1200" spans="2:12" ht="15">
      <c r="B1200" s="120"/>
      <c r="C1200" s="120"/>
      <c r="D1200" s="120"/>
      <c r="H1200" s="120"/>
      <c r="I1200" s="120"/>
      <c r="J1200" s="122"/>
      <c r="K1200" s="122"/>
      <c r="L1200" s="146"/>
    </row>
    <row r="1201" spans="2:12" ht="15">
      <c r="B1201" s="120"/>
      <c r="C1201" s="120"/>
      <c r="D1201" s="120"/>
      <c r="H1201" s="120"/>
      <c r="I1201" s="120"/>
      <c r="J1201" s="122"/>
      <c r="K1201" s="122"/>
      <c r="L1201" s="146"/>
    </row>
    <row r="1202" spans="2:12" ht="15">
      <c r="B1202" s="120"/>
      <c r="C1202" s="120"/>
      <c r="D1202" s="120"/>
      <c r="H1202" s="120"/>
      <c r="I1202" s="120"/>
      <c r="J1202" s="122"/>
      <c r="K1202" s="122"/>
      <c r="L1202" s="146"/>
    </row>
    <row r="1203" spans="2:12" ht="15">
      <c r="B1203" s="120"/>
      <c r="C1203" s="120"/>
      <c r="D1203" s="120"/>
      <c r="H1203" s="120"/>
      <c r="I1203" s="120"/>
      <c r="J1203" s="122"/>
      <c r="K1203" s="122"/>
      <c r="L1203" s="146"/>
    </row>
    <row r="1204" spans="2:12" ht="15">
      <c r="B1204" s="120"/>
      <c r="C1204" s="120"/>
      <c r="D1204" s="120"/>
      <c r="H1204" s="120"/>
      <c r="I1204" s="120"/>
      <c r="J1204" s="122"/>
      <c r="K1204" s="122"/>
      <c r="L1204" s="146"/>
    </row>
    <row r="1205" spans="2:12" ht="15">
      <c r="B1205" s="120"/>
      <c r="C1205" s="120"/>
      <c r="D1205" s="120"/>
      <c r="H1205" s="120"/>
      <c r="I1205" s="120"/>
      <c r="J1205" s="122"/>
      <c r="K1205" s="122"/>
      <c r="L1205" s="146"/>
    </row>
    <row r="1206" spans="2:12" ht="15">
      <c r="B1206" s="120"/>
      <c r="C1206" s="120"/>
      <c r="D1206" s="120"/>
      <c r="H1206" s="120"/>
      <c r="I1206" s="120"/>
      <c r="J1206" s="122"/>
      <c r="K1206" s="122"/>
      <c r="L1206" s="146"/>
    </row>
    <row r="1207" spans="2:12" ht="15">
      <c r="B1207" s="120"/>
      <c r="C1207" s="120"/>
      <c r="D1207" s="120"/>
      <c r="H1207" s="120"/>
      <c r="I1207" s="120"/>
      <c r="J1207" s="122"/>
      <c r="K1207" s="122"/>
      <c r="L1207" s="146"/>
    </row>
    <row r="1208" spans="2:12" ht="15">
      <c r="B1208" s="120"/>
      <c r="C1208" s="120"/>
      <c r="D1208" s="120"/>
      <c r="H1208" s="120"/>
      <c r="I1208" s="120"/>
      <c r="J1208" s="122"/>
      <c r="K1208" s="122"/>
      <c r="L1208" s="146"/>
    </row>
    <row r="1209" spans="2:12" ht="15">
      <c r="B1209" s="120"/>
      <c r="C1209" s="120"/>
      <c r="D1209" s="120"/>
      <c r="H1209" s="120"/>
      <c r="I1209" s="120"/>
      <c r="J1209" s="122"/>
      <c r="K1209" s="122"/>
      <c r="L1209" s="146"/>
    </row>
    <row r="1210" spans="2:12" ht="15">
      <c r="B1210" s="120"/>
      <c r="C1210" s="120"/>
      <c r="D1210" s="120"/>
      <c r="H1210" s="120"/>
      <c r="I1210" s="120"/>
      <c r="J1210" s="122"/>
      <c r="K1210" s="122"/>
      <c r="L1210" s="146"/>
    </row>
    <row r="1211" spans="2:12" ht="15">
      <c r="B1211" s="120"/>
      <c r="C1211" s="120"/>
      <c r="D1211" s="120"/>
      <c r="H1211" s="120"/>
      <c r="I1211" s="120"/>
      <c r="J1211" s="122"/>
      <c r="K1211" s="122"/>
      <c r="L1211" s="146"/>
    </row>
    <row r="1212" spans="2:12" ht="15">
      <c r="B1212" s="120"/>
      <c r="C1212" s="120"/>
      <c r="D1212" s="120"/>
      <c r="H1212" s="120"/>
      <c r="I1212" s="120"/>
      <c r="J1212" s="122"/>
      <c r="K1212" s="122"/>
      <c r="L1212" s="146"/>
    </row>
    <row r="1213" spans="2:12" ht="15">
      <c r="B1213" s="120"/>
      <c r="C1213" s="120"/>
      <c r="D1213" s="120"/>
      <c r="H1213" s="120"/>
      <c r="I1213" s="120"/>
      <c r="J1213" s="122"/>
      <c r="K1213" s="122"/>
      <c r="L1213" s="146"/>
    </row>
    <row r="1214" spans="2:12" ht="15">
      <c r="B1214" s="120"/>
      <c r="C1214" s="120"/>
      <c r="D1214" s="120"/>
      <c r="H1214" s="120"/>
      <c r="I1214" s="120"/>
      <c r="J1214" s="122"/>
      <c r="K1214" s="122"/>
      <c r="L1214" s="146"/>
    </row>
    <row r="1215" spans="2:12" ht="15">
      <c r="B1215" s="120"/>
      <c r="C1215" s="120"/>
      <c r="D1215" s="120"/>
      <c r="H1215" s="120"/>
      <c r="I1215" s="120"/>
      <c r="J1215" s="122"/>
      <c r="K1215" s="122"/>
      <c r="L1215" s="146"/>
    </row>
    <row r="1216" spans="2:12" ht="15">
      <c r="B1216" s="120"/>
      <c r="C1216" s="120"/>
      <c r="D1216" s="120"/>
      <c r="H1216" s="120"/>
      <c r="I1216" s="120"/>
      <c r="J1216" s="122"/>
      <c r="K1216" s="122"/>
      <c r="L1216" s="146"/>
    </row>
    <row r="1217" spans="2:12" ht="15">
      <c r="B1217" s="120"/>
      <c r="C1217" s="120"/>
      <c r="D1217" s="120"/>
      <c r="H1217" s="120"/>
      <c r="I1217" s="120"/>
      <c r="J1217" s="122"/>
      <c r="K1217" s="122"/>
      <c r="L1217" s="146"/>
    </row>
    <row r="1218" spans="2:12" ht="15">
      <c r="B1218" s="120"/>
      <c r="C1218" s="120"/>
      <c r="D1218" s="120"/>
      <c r="H1218" s="120"/>
      <c r="I1218" s="120"/>
      <c r="J1218" s="122"/>
      <c r="K1218" s="122"/>
      <c r="L1218" s="146"/>
    </row>
    <row r="1219" spans="2:12" ht="15">
      <c r="B1219" s="120"/>
      <c r="C1219" s="120"/>
      <c r="D1219" s="120"/>
      <c r="H1219" s="120"/>
      <c r="I1219" s="120"/>
      <c r="J1219" s="122"/>
      <c r="K1219" s="122"/>
      <c r="L1219" s="146"/>
    </row>
    <row r="1220" spans="2:12" ht="15">
      <c r="B1220" s="120"/>
      <c r="C1220" s="120"/>
      <c r="D1220" s="120"/>
      <c r="H1220" s="120"/>
      <c r="I1220" s="120"/>
      <c r="J1220" s="122"/>
      <c r="K1220" s="122"/>
      <c r="L1220" s="146"/>
    </row>
    <row r="1221" spans="2:12" ht="15">
      <c r="B1221" s="120"/>
      <c r="C1221" s="120"/>
      <c r="D1221" s="120"/>
      <c r="H1221" s="120"/>
      <c r="I1221" s="120"/>
      <c r="J1221" s="122"/>
      <c r="K1221" s="122"/>
      <c r="L1221" s="146"/>
    </row>
    <row r="1222" spans="2:12" ht="15">
      <c r="B1222" s="120"/>
      <c r="C1222" s="120"/>
      <c r="D1222" s="120"/>
      <c r="H1222" s="120"/>
      <c r="I1222" s="120"/>
      <c r="J1222" s="122"/>
      <c r="K1222" s="122"/>
      <c r="L1222" s="146"/>
    </row>
    <row r="1223" spans="2:12" ht="15">
      <c r="B1223" s="120"/>
      <c r="C1223" s="120"/>
      <c r="D1223" s="120"/>
      <c r="H1223" s="120"/>
      <c r="I1223" s="120"/>
      <c r="J1223" s="122"/>
      <c r="K1223" s="122"/>
      <c r="L1223" s="146"/>
    </row>
    <row r="1224" spans="2:12" ht="15">
      <c r="B1224" s="120"/>
      <c r="C1224" s="120"/>
      <c r="D1224" s="120"/>
      <c r="H1224" s="120"/>
      <c r="I1224" s="120"/>
      <c r="J1224" s="122"/>
      <c r="K1224" s="122"/>
      <c r="L1224" s="146"/>
    </row>
    <row r="1225" spans="2:12" ht="15">
      <c r="B1225" s="120"/>
      <c r="C1225" s="120"/>
      <c r="D1225" s="120"/>
      <c r="H1225" s="120"/>
      <c r="I1225" s="120"/>
      <c r="J1225" s="122"/>
      <c r="K1225" s="122"/>
      <c r="L1225" s="146"/>
    </row>
    <row r="1226" spans="2:12" ht="15">
      <c r="B1226" s="120"/>
      <c r="C1226" s="120"/>
      <c r="D1226" s="120"/>
      <c r="H1226" s="120"/>
      <c r="I1226" s="120"/>
      <c r="J1226" s="122"/>
      <c r="K1226" s="122"/>
      <c r="L1226" s="146"/>
    </row>
    <row r="1227" spans="2:12" ht="15">
      <c r="B1227" s="120"/>
      <c r="C1227" s="120"/>
      <c r="D1227" s="120"/>
      <c r="H1227" s="120"/>
      <c r="I1227" s="120"/>
      <c r="J1227" s="122"/>
      <c r="K1227" s="122"/>
      <c r="L1227" s="146"/>
    </row>
    <row r="1228" spans="2:12" ht="15">
      <c r="B1228" s="120"/>
      <c r="C1228" s="120"/>
      <c r="D1228" s="120"/>
      <c r="H1228" s="120"/>
      <c r="I1228" s="120"/>
      <c r="J1228" s="122"/>
      <c r="K1228" s="122"/>
      <c r="L1228" s="146"/>
    </row>
    <row r="1229" spans="2:12" ht="15">
      <c r="B1229" s="120"/>
      <c r="C1229" s="120"/>
      <c r="D1229" s="120"/>
      <c r="H1229" s="120"/>
      <c r="I1229" s="120"/>
      <c r="J1229" s="122"/>
      <c r="K1229" s="122"/>
      <c r="L1229" s="146"/>
    </row>
    <row r="1230" spans="2:12" ht="15">
      <c r="B1230" s="120"/>
      <c r="C1230" s="120"/>
      <c r="D1230" s="120"/>
      <c r="H1230" s="120"/>
      <c r="I1230" s="120"/>
      <c r="J1230" s="122"/>
      <c r="K1230" s="122"/>
      <c r="L1230" s="146"/>
    </row>
    <row r="1231" spans="2:12" ht="15">
      <c r="B1231" s="120"/>
      <c r="C1231" s="120"/>
      <c r="D1231" s="120"/>
      <c r="H1231" s="120"/>
      <c r="I1231" s="120"/>
      <c r="J1231" s="122"/>
      <c r="K1231" s="122"/>
      <c r="L1231" s="146"/>
    </row>
    <row r="1232" spans="2:12" ht="15">
      <c r="B1232" s="120"/>
      <c r="C1232" s="120"/>
      <c r="D1232" s="120"/>
      <c r="H1232" s="120"/>
      <c r="I1232" s="120"/>
      <c r="J1232" s="122"/>
      <c r="K1232" s="122"/>
      <c r="L1232" s="146"/>
    </row>
    <row r="1233" spans="2:12" ht="15">
      <c r="B1233" s="120"/>
      <c r="C1233" s="120"/>
      <c r="D1233" s="120"/>
      <c r="H1233" s="120"/>
      <c r="I1233" s="120"/>
      <c r="J1233" s="122"/>
      <c r="K1233" s="122"/>
      <c r="L1233" s="146"/>
    </row>
    <row r="1234" spans="2:12" ht="15">
      <c r="B1234" s="120"/>
      <c r="C1234" s="120"/>
      <c r="D1234" s="120"/>
      <c r="H1234" s="120"/>
      <c r="I1234" s="120"/>
      <c r="J1234" s="122"/>
      <c r="K1234" s="122"/>
      <c r="L1234" s="146"/>
    </row>
    <row r="1235" spans="2:12" ht="15">
      <c r="B1235" s="120"/>
      <c r="C1235" s="120"/>
      <c r="D1235" s="120"/>
      <c r="H1235" s="120"/>
      <c r="I1235" s="120"/>
      <c r="J1235" s="122"/>
      <c r="K1235" s="122"/>
      <c r="L1235" s="146"/>
    </row>
    <row r="1236" spans="2:12" ht="15">
      <c r="B1236" s="120"/>
      <c r="C1236" s="120"/>
      <c r="D1236" s="120"/>
      <c r="H1236" s="120"/>
      <c r="I1236" s="120"/>
      <c r="J1236" s="122"/>
      <c r="K1236" s="122"/>
      <c r="L1236" s="146"/>
    </row>
    <row r="1237" spans="2:12" ht="15">
      <c r="B1237" s="120"/>
      <c r="C1237" s="120"/>
      <c r="D1237" s="120"/>
      <c r="H1237" s="120"/>
      <c r="I1237" s="120"/>
      <c r="J1237" s="122"/>
      <c r="K1237" s="122"/>
      <c r="L1237" s="146"/>
    </row>
    <row r="1238" spans="2:12" ht="15">
      <c r="B1238" s="120"/>
      <c r="C1238" s="120"/>
      <c r="D1238" s="120"/>
      <c r="H1238" s="120"/>
      <c r="I1238" s="120"/>
      <c r="J1238" s="122"/>
      <c r="K1238" s="122"/>
      <c r="L1238" s="146"/>
    </row>
    <row r="1239" spans="2:12" ht="15">
      <c r="B1239" s="120"/>
      <c r="C1239" s="120"/>
      <c r="D1239" s="120"/>
      <c r="H1239" s="120"/>
      <c r="I1239" s="120"/>
      <c r="J1239" s="122"/>
      <c r="K1239" s="122"/>
      <c r="L1239" s="146"/>
    </row>
    <row r="1240" spans="2:12" ht="15">
      <c r="B1240" s="120"/>
      <c r="C1240" s="120"/>
      <c r="D1240" s="120"/>
      <c r="H1240" s="120"/>
      <c r="I1240" s="120"/>
      <c r="J1240" s="122"/>
      <c r="K1240" s="122"/>
      <c r="L1240" s="146"/>
    </row>
    <row r="1241" spans="2:12" ht="15">
      <c r="B1241" s="120"/>
      <c r="C1241" s="120"/>
      <c r="D1241" s="120"/>
      <c r="H1241" s="120"/>
      <c r="I1241" s="120"/>
      <c r="J1241" s="122"/>
      <c r="K1241" s="122"/>
      <c r="L1241" s="146"/>
    </row>
    <row r="1242" spans="2:12" ht="15">
      <c r="B1242" s="120"/>
      <c r="C1242" s="120"/>
      <c r="D1242" s="120"/>
      <c r="H1242" s="120"/>
      <c r="I1242" s="120"/>
      <c r="J1242" s="122"/>
      <c r="K1242" s="122"/>
      <c r="L1242" s="146"/>
    </row>
    <row r="1243" spans="2:12" ht="15">
      <c r="B1243" s="120"/>
      <c r="C1243" s="120"/>
      <c r="D1243" s="120"/>
      <c r="H1243" s="120"/>
      <c r="I1243" s="120"/>
      <c r="J1243" s="122"/>
      <c r="K1243" s="122"/>
      <c r="L1243" s="146"/>
    </row>
    <row r="1244" spans="2:12" ht="15">
      <c r="B1244" s="120"/>
      <c r="C1244" s="120"/>
      <c r="D1244" s="120"/>
      <c r="H1244" s="120"/>
      <c r="I1244" s="120"/>
      <c r="J1244" s="122"/>
      <c r="K1244" s="122"/>
      <c r="L1244" s="146"/>
    </row>
    <row r="1245" spans="2:12" ht="15">
      <c r="B1245" s="120"/>
      <c r="C1245" s="120"/>
      <c r="D1245" s="120"/>
      <c r="H1245" s="120"/>
      <c r="I1245" s="120"/>
      <c r="J1245" s="122"/>
      <c r="K1245" s="122"/>
      <c r="L1245" s="146"/>
    </row>
    <row r="1246" spans="2:12" ht="15">
      <c r="B1246" s="120"/>
      <c r="C1246" s="120"/>
      <c r="D1246" s="120"/>
      <c r="H1246" s="120"/>
      <c r="I1246" s="120"/>
      <c r="J1246" s="122"/>
      <c r="K1246" s="122"/>
      <c r="L1246" s="146"/>
    </row>
    <row r="1247" spans="2:12" ht="15">
      <c r="B1247" s="120"/>
      <c r="C1247" s="120"/>
      <c r="D1247" s="120"/>
      <c r="H1247" s="120"/>
      <c r="I1247" s="120"/>
      <c r="J1247" s="122"/>
      <c r="K1247" s="122"/>
      <c r="L1247" s="146"/>
    </row>
    <row r="1248" spans="2:12" ht="15">
      <c r="B1248" s="120"/>
      <c r="C1248" s="120"/>
      <c r="D1248" s="120"/>
      <c r="H1248" s="120"/>
      <c r="I1248" s="120"/>
      <c r="J1248" s="122"/>
      <c r="K1248" s="122"/>
      <c r="L1248" s="146"/>
    </row>
    <row r="1249" spans="2:12" ht="15">
      <c r="B1249" s="120"/>
      <c r="C1249" s="120"/>
      <c r="D1249" s="120"/>
      <c r="H1249" s="120"/>
      <c r="I1249" s="120"/>
      <c r="J1249" s="122"/>
      <c r="K1249" s="122"/>
      <c r="L1249" s="146"/>
    </row>
    <row r="1250" spans="2:12" ht="15">
      <c r="B1250" s="120"/>
      <c r="C1250" s="120"/>
      <c r="D1250" s="120"/>
      <c r="H1250" s="120"/>
      <c r="I1250" s="120"/>
      <c r="J1250" s="122"/>
      <c r="K1250" s="122"/>
      <c r="L1250" s="146"/>
    </row>
    <row r="1251" spans="2:12" ht="15">
      <c r="B1251" s="120"/>
      <c r="C1251" s="120"/>
      <c r="D1251" s="120"/>
      <c r="H1251" s="120"/>
      <c r="I1251" s="120"/>
      <c r="J1251" s="122"/>
      <c r="K1251" s="122"/>
      <c r="L1251" s="146"/>
    </row>
    <row r="1252" spans="2:12" ht="15">
      <c r="B1252" s="120"/>
      <c r="C1252" s="120"/>
      <c r="D1252" s="120"/>
      <c r="H1252" s="120"/>
      <c r="I1252" s="120"/>
      <c r="J1252" s="122"/>
      <c r="K1252" s="122"/>
      <c r="L1252" s="146"/>
    </row>
    <row r="1253" spans="2:12" ht="15">
      <c r="B1253" s="120"/>
      <c r="C1253" s="120"/>
      <c r="D1253" s="120"/>
      <c r="H1253" s="120"/>
      <c r="I1253" s="120"/>
      <c r="J1253" s="122"/>
      <c r="K1253" s="122"/>
      <c r="L1253" s="146"/>
    </row>
    <row r="1254" spans="2:12" ht="15">
      <c r="B1254" s="120"/>
      <c r="C1254" s="120"/>
      <c r="D1254" s="120"/>
      <c r="H1254" s="120"/>
      <c r="I1254" s="120"/>
      <c r="J1254" s="122"/>
      <c r="K1254" s="122"/>
      <c r="L1254" s="146"/>
    </row>
    <row r="1255" spans="2:12" ht="15">
      <c r="B1255" s="120"/>
      <c r="C1255" s="120"/>
      <c r="D1255" s="120"/>
      <c r="H1255" s="120"/>
      <c r="I1255" s="120"/>
      <c r="J1255" s="122"/>
      <c r="K1255" s="122"/>
      <c r="L1255" s="146"/>
    </row>
    <row r="1256" spans="2:12" ht="15">
      <c r="B1256" s="120"/>
      <c r="C1256" s="120"/>
      <c r="D1256" s="120"/>
      <c r="H1256" s="120"/>
      <c r="I1256" s="120"/>
      <c r="J1256" s="122"/>
      <c r="K1256" s="122"/>
      <c r="L1256" s="146"/>
    </row>
    <row r="1257" spans="2:12" ht="15">
      <c r="B1257" s="120"/>
      <c r="C1257" s="120"/>
      <c r="D1257" s="120"/>
      <c r="H1257" s="120"/>
      <c r="I1257" s="120"/>
      <c r="J1257" s="122"/>
      <c r="K1257" s="122"/>
      <c r="L1257" s="146"/>
    </row>
    <row r="1258" spans="2:12" ht="15">
      <c r="B1258" s="120"/>
      <c r="C1258" s="120"/>
      <c r="D1258" s="120"/>
      <c r="H1258" s="120"/>
      <c r="I1258" s="120"/>
      <c r="J1258" s="122"/>
      <c r="K1258" s="122"/>
      <c r="L1258" s="146"/>
    </row>
    <row r="1259" spans="2:12" ht="15">
      <c r="B1259" s="120"/>
      <c r="C1259" s="120"/>
      <c r="D1259" s="120"/>
      <c r="H1259" s="120"/>
      <c r="I1259" s="120"/>
      <c r="J1259" s="122"/>
      <c r="K1259" s="122"/>
      <c r="L1259" s="146"/>
    </row>
    <row r="1260" spans="2:12" ht="15">
      <c r="B1260" s="120"/>
      <c r="C1260" s="120"/>
      <c r="D1260" s="120"/>
      <c r="H1260" s="120"/>
      <c r="I1260" s="120"/>
      <c r="J1260" s="122"/>
      <c r="K1260" s="122"/>
      <c r="L1260" s="146"/>
    </row>
    <row r="1261" spans="2:12" ht="15">
      <c r="B1261" s="120"/>
      <c r="C1261" s="120"/>
      <c r="D1261" s="120"/>
      <c r="H1261" s="120"/>
      <c r="I1261" s="120"/>
      <c r="J1261" s="122"/>
      <c r="K1261" s="122"/>
      <c r="L1261" s="146"/>
    </row>
    <row r="1262" spans="2:12" ht="15">
      <c r="B1262" s="120"/>
      <c r="C1262" s="120"/>
      <c r="D1262" s="120"/>
      <c r="H1262" s="120"/>
      <c r="I1262" s="120"/>
      <c r="J1262" s="122"/>
      <c r="K1262" s="122"/>
      <c r="L1262" s="146"/>
    </row>
    <row r="1263" spans="2:12" ht="15">
      <c r="B1263" s="120"/>
      <c r="C1263" s="120"/>
      <c r="D1263" s="120"/>
      <c r="H1263" s="120"/>
      <c r="I1263" s="120"/>
      <c r="J1263" s="122"/>
      <c r="K1263" s="122"/>
      <c r="L1263" s="146"/>
    </row>
    <row r="1264" spans="2:12" ht="15">
      <c r="B1264" s="120"/>
      <c r="C1264" s="120"/>
      <c r="D1264" s="120"/>
      <c r="H1264" s="120"/>
      <c r="I1264" s="120"/>
      <c r="J1264" s="122"/>
      <c r="K1264" s="122"/>
      <c r="L1264" s="146"/>
    </row>
    <row r="1265" spans="2:12" ht="15">
      <c r="B1265" s="120"/>
      <c r="C1265" s="120"/>
      <c r="D1265" s="120"/>
      <c r="H1265" s="120"/>
      <c r="I1265" s="120"/>
      <c r="J1265" s="122"/>
      <c r="K1265" s="122"/>
      <c r="L1265" s="146"/>
    </row>
    <row r="1266" spans="2:12" ht="15">
      <c r="B1266" s="120"/>
      <c r="C1266" s="120"/>
      <c r="D1266" s="120"/>
      <c r="H1266" s="120"/>
      <c r="I1266" s="120"/>
      <c r="J1266" s="122"/>
      <c r="K1266" s="122"/>
      <c r="L1266" s="146"/>
    </row>
    <row r="1267" spans="2:12" ht="15">
      <c r="B1267" s="120"/>
      <c r="C1267" s="120"/>
      <c r="D1267" s="120"/>
      <c r="H1267" s="120"/>
      <c r="I1267" s="120"/>
      <c r="J1267" s="122"/>
      <c r="K1267" s="122"/>
      <c r="L1267" s="146"/>
    </row>
    <row r="1268" spans="2:12" ht="15">
      <c r="B1268" s="120"/>
      <c r="C1268" s="120"/>
      <c r="D1268" s="120"/>
      <c r="H1268" s="120"/>
      <c r="I1268" s="120"/>
      <c r="J1268" s="122"/>
      <c r="K1268" s="122"/>
      <c r="L1268" s="146"/>
    </row>
    <row r="1269" spans="2:12" ht="15">
      <c r="B1269" s="120"/>
      <c r="C1269" s="120"/>
      <c r="D1269" s="120"/>
      <c r="H1269" s="120"/>
      <c r="I1269" s="120"/>
      <c r="J1269" s="122"/>
      <c r="K1269" s="122"/>
      <c r="L1269" s="146"/>
    </row>
    <row r="1270" spans="2:12" ht="15">
      <c r="B1270" s="120"/>
      <c r="C1270" s="120"/>
      <c r="D1270" s="120"/>
      <c r="H1270" s="120"/>
      <c r="I1270" s="120"/>
      <c r="J1270" s="122"/>
      <c r="K1270" s="122"/>
      <c r="L1270" s="146"/>
    </row>
    <row r="1271" spans="2:12" ht="15">
      <c r="B1271" s="120"/>
      <c r="C1271" s="120"/>
      <c r="D1271" s="120"/>
      <c r="H1271" s="120"/>
      <c r="I1271" s="120"/>
      <c r="J1271" s="122"/>
      <c r="K1271" s="122"/>
      <c r="L1271" s="146"/>
    </row>
    <row r="1272" spans="2:12" ht="15">
      <c r="B1272" s="120"/>
      <c r="C1272" s="120"/>
      <c r="D1272" s="120"/>
      <c r="H1272" s="120"/>
      <c r="I1272" s="120"/>
      <c r="J1272" s="122"/>
      <c r="K1272" s="122"/>
      <c r="L1272" s="146"/>
    </row>
    <row r="1273" spans="2:12" ht="15">
      <c r="B1273" s="120"/>
      <c r="C1273" s="120"/>
      <c r="D1273" s="120"/>
      <c r="H1273" s="120"/>
      <c r="I1273" s="120"/>
      <c r="J1273" s="122"/>
      <c r="K1273" s="122"/>
      <c r="L1273" s="146"/>
    </row>
    <row r="1274" spans="2:12" ht="15">
      <c r="B1274" s="120"/>
      <c r="C1274" s="120"/>
      <c r="D1274" s="120"/>
      <c r="H1274" s="120"/>
      <c r="I1274" s="120"/>
      <c r="J1274" s="122"/>
      <c r="K1274" s="122"/>
      <c r="L1274" s="146"/>
    </row>
    <row r="1275" spans="2:12" ht="15">
      <c r="B1275" s="120"/>
      <c r="C1275" s="120"/>
      <c r="D1275" s="120"/>
      <c r="H1275" s="120"/>
      <c r="I1275" s="120"/>
      <c r="J1275" s="122"/>
      <c r="K1275" s="122"/>
      <c r="L1275" s="146"/>
    </row>
    <row r="1276" spans="2:12" ht="15">
      <c r="B1276" s="120"/>
      <c r="C1276" s="120"/>
      <c r="D1276" s="120"/>
      <c r="H1276" s="120"/>
      <c r="I1276" s="120"/>
      <c r="J1276" s="122"/>
      <c r="K1276" s="122"/>
      <c r="L1276" s="146"/>
    </row>
    <row r="1277" spans="2:12" ht="15">
      <c r="B1277" s="120"/>
      <c r="C1277" s="120"/>
      <c r="D1277" s="120"/>
      <c r="H1277" s="120"/>
      <c r="I1277" s="120"/>
      <c r="J1277" s="122"/>
      <c r="K1277" s="122"/>
      <c r="L1277" s="146"/>
    </row>
    <row r="1278" spans="2:12" ht="15">
      <c r="B1278" s="120"/>
      <c r="C1278" s="120"/>
      <c r="D1278" s="120"/>
      <c r="H1278" s="120"/>
      <c r="I1278" s="120"/>
      <c r="J1278" s="122"/>
      <c r="K1278" s="122"/>
      <c r="L1278" s="146"/>
    </row>
    <row r="1279" spans="2:12" ht="15">
      <c r="B1279" s="120"/>
      <c r="C1279" s="120"/>
      <c r="D1279" s="120"/>
      <c r="H1279" s="120"/>
      <c r="I1279" s="120"/>
      <c r="J1279" s="122"/>
      <c r="K1279" s="122"/>
      <c r="L1279" s="146"/>
    </row>
    <row r="1280" spans="2:12" ht="15">
      <c r="B1280" s="120"/>
      <c r="C1280" s="120"/>
      <c r="D1280" s="120"/>
      <c r="H1280" s="120"/>
      <c r="I1280" s="120"/>
      <c r="J1280" s="122"/>
      <c r="K1280" s="122"/>
      <c r="L1280" s="146"/>
    </row>
    <row r="1281" spans="2:12" ht="15">
      <c r="B1281" s="120"/>
      <c r="C1281" s="120"/>
      <c r="D1281" s="120"/>
      <c r="H1281" s="120"/>
      <c r="I1281" s="120"/>
      <c r="J1281" s="122"/>
      <c r="K1281" s="122"/>
      <c r="L1281" s="146"/>
    </row>
    <row r="1282" spans="2:12" ht="15">
      <c r="B1282" s="120"/>
      <c r="C1282" s="120"/>
      <c r="D1282" s="120"/>
      <c r="H1282" s="120"/>
      <c r="I1282" s="120"/>
      <c r="J1282" s="122"/>
      <c r="K1282" s="122"/>
      <c r="L1282" s="146"/>
    </row>
    <row r="1283" spans="2:12" ht="15">
      <c r="B1283" s="120"/>
      <c r="C1283" s="120"/>
      <c r="D1283" s="120"/>
      <c r="H1283" s="120"/>
      <c r="I1283" s="120"/>
      <c r="J1283" s="122"/>
      <c r="K1283" s="122"/>
      <c r="L1283" s="146"/>
    </row>
    <row r="1284" spans="2:12" ht="15">
      <c r="B1284" s="120"/>
      <c r="C1284" s="120"/>
      <c r="D1284" s="120"/>
      <c r="H1284" s="120"/>
      <c r="I1284" s="120"/>
      <c r="J1284" s="122"/>
      <c r="K1284" s="122"/>
      <c r="L1284" s="146"/>
    </row>
    <row r="1285" spans="2:12" ht="15">
      <c r="B1285" s="120"/>
      <c r="C1285" s="120"/>
      <c r="D1285" s="120"/>
      <c r="H1285" s="120"/>
      <c r="I1285" s="120"/>
      <c r="J1285" s="122"/>
      <c r="K1285" s="122"/>
      <c r="L1285" s="146"/>
    </row>
    <row r="1286" spans="2:12" ht="15">
      <c r="B1286" s="120"/>
      <c r="C1286" s="120"/>
      <c r="D1286" s="120"/>
      <c r="H1286" s="120"/>
      <c r="I1286" s="120"/>
      <c r="J1286" s="122"/>
      <c r="K1286" s="122"/>
      <c r="L1286" s="146"/>
    </row>
    <row r="1287" spans="2:12" ht="15">
      <c r="B1287" s="120"/>
      <c r="C1287" s="120"/>
      <c r="D1287" s="120"/>
      <c r="H1287" s="120"/>
      <c r="I1287" s="120"/>
      <c r="J1287" s="122"/>
      <c r="K1287" s="122"/>
      <c r="L1287" s="146"/>
    </row>
    <row r="1288" spans="2:12" ht="15">
      <c r="B1288" s="120"/>
      <c r="C1288" s="120"/>
      <c r="D1288" s="120"/>
      <c r="H1288" s="120"/>
      <c r="I1288" s="120"/>
      <c r="J1288" s="122"/>
      <c r="K1288" s="122"/>
      <c r="L1288" s="146"/>
    </row>
    <row r="1289" spans="2:12" ht="15">
      <c r="B1289" s="120"/>
      <c r="C1289" s="120"/>
      <c r="D1289" s="120"/>
      <c r="H1289" s="120"/>
      <c r="I1289" s="120"/>
      <c r="J1289" s="122"/>
      <c r="K1289" s="122"/>
      <c r="L1289" s="146"/>
    </row>
    <row r="1290" spans="2:12" ht="15">
      <c r="B1290" s="120"/>
      <c r="C1290" s="120"/>
      <c r="D1290" s="120"/>
      <c r="H1290" s="120"/>
      <c r="I1290" s="120"/>
      <c r="J1290" s="122"/>
      <c r="K1290" s="122"/>
      <c r="L1290" s="146"/>
    </row>
    <row r="1291" spans="2:12" ht="15">
      <c r="B1291" s="120"/>
      <c r="C1291" s="120"/>
      <c r="D1291" s="120"/>
      <c r="H1291" s="120"/>
      <c r="I1291" s="120"/>
      <c r="J1291" s="122"/>
      <c r="K1291" s="122"/>
      <c r="L1291" s="146"/>
    </row>
    <row r="1292" spans="2:12" ht="15">
      <c r="B1292" s="120"/>
      <c r="C1292" s="120"/>
      <c r="D1292" s="120"/>
      <c r="H1292" s="120"/>
      <c r="I1292" s="120"/>
      <c r="J1292" s="122"/>
      <c r="K1292" s="122"/>
      <c r="L1292" s="146"/>
    </row>
    <row r="1293" spans="2:12" ht="15">
      <c r="B1293" s="120"/>
      <c r="C1293" s="120"/>
      <c r="D1293" s="120"/>
      <c r="H1293" s="120"/>
      <c r="I1293" s="120"/>
      <c r="J1293" s="122"/>
      <c r="K1293" s="122"/>
      <c r="L1293" s="146"/>
    </row>
    <row r="1294" spans="2:12" ht="15">
      <c r="B1294" s="120"/>
      <c r="C1294" s="120"/>
      <c r="D1294" s="120"/>
      <c r="H1294" s="120"/>
      <c r="I1294" s="120"/>
      <c r="J1294" s="122"/>
      <c r="K1294" s="122"/>
      <c r="L1294" s="146"/>
    </row>
    <row r="1295" spans="2:12" ht="15">
      <c r="B1295" s="120"/>
      <c r="C1295" s="120"/>
      <c r="D1295" s="120"/>
      <c r="H1295" s="120"/>
      <c r="I1295" s="120"/>
      <c r="J1295" s="122"/>
      <c r="K1295" s="122"/>
      <c r="L1295" s="146"/>
    </row>
    <row r="1296" spans="2:12" ht="15">
      <c r="B1296" s="120"/>
      <c r="C1296" s="120"/>
      <c r="D1296" s="120"/>
      <c r="H1296" s="120"/>
      <c r="I1296" s="120"/>
      <c r="J1296" s="122"/>
      <c r="K1296" s="122"/>
      <c r="L1296" s="146"/>
    </row>
    <row r="1297" spans="2:12" ht="15">
      <c r="B1297" s="120"/>
      <c r="C1297" s="120"/>
      <c r="D1297" s="120"/>
      <c r="H1297" s="120"/>
      <c r="I1297" s="120"/>
      <c r="J1297" s="122"/>
      <c r="K1297" s="122"/>
      <c r="L1297" s="146"/>
    </row>
    <row r="1298" spans="2:12" ht="15">
      <c r="B1298" s="120"/>
      <c r="C1298" s="120"/>
      <c r="D1298" s="120"/>
      <c r="H1298" s="120"/>
      <c r="I1298" s="120"/>
      <c r="J1298" s="122"/>
      <c r="K1298" s="122"/>
      <c r="L1298" s="146"/>
    </row>
    <row r="1299" spans="2:12" ht="15">
      <c r="B1299" s="120"/>
      <c r="C1299" s="120"/>
      <c r="D1299" s="120"/>
      <c r="H1299" s="120"/>
      <c r="I1299" s="120"/>
      <c r="J1299" s="122"/>
      <c r="K1299" s="122"/>
      <c r="L1299" s="146"/>
    </row>
    <row r="1300" spans="2:12" ht="15">
      <c r="B1300" s="120"/>
      <c r="C1300" s="120"/>
      <c r="D1300" s="120"/>
      <c r="H1300" s="120"/>
      <c r="I1300" s="120"/>
      <c r="J1300" s="122"/>
      <c r="K1300" s="122"/>
      <c r="L1300" s="146"/>
    </row>
    <row r="1301" spans="2:12" ht="15">
      <c r="B1301" s="120"/>
      <c r="C1301" s="120"/>
      <c r="D1301" s="120"/>
      <c r="H1301" s="120"/>
      <c r="I1301" s="120"/>
      <c r="J1301" s="122"/>
      <c r="K1301" s="122"/>
      <c r="L1301" s="146"/>
    </row>
    <row r="1302" spans="2:12" ht="15">
      <c r="B1302" s="120"/>
      <c r="C1302" s="120"/>
      <c r="D1302" s="120"/>
      <c r="H1302" s="120"/>
      <c r="I1302" s="120"/>
      <c r="J1302" s="122"/>
      <c r="K1302" s="122"/>
      <c r="L1302" s="146"/>
    </row>
    <row r="1303" spans="2:12" ht="15">
      <c r="B1303" s="120"/>
      <c r="C1303" s="120"/>
      <c r="D1303" s="120"/>
      <c r="H1303" s="120"/>
      <c r="I1303" s="120"/>
      <c r="J1303" s="122"/>
      <c r="K1303" s="122"/>
      <c r="L1303" s="146"/>
    </row>
    <row r="1304" spans="2:12" ht="15">
      <c r="B1304" s="120"/>
      <c r="C1304" s="120"/>
      <c r="D1304" s="120"/>
      <c r="H1304" s="120"/>
      <c r="I1304" s="120"/>
      <c r="J1304" s="122"/>
      <c r="K1304" s="122"/>
      <c r="L1304" s="146"/>
    </row>
    <row r="1305" spans="2:12" ht="15">
      <c r="B1305" s="120"/>
      <c r="C1305" s="120"/>
      <c r="D1305" s="120"/>
      <c r="H1305" s="120"/>
      <c r="I1305" s="120"/>
      <c r="J1305" s="122"/>
      <c r="K1305" s="122"/>
      <c r="L1305" s="146"/>
    </row>
    <row r="1306" spans="2:12" ht="15">
      <c r="B1306" s="120"/>
      <c r="C1306" s="120"/>
      <c r="D1306" s="120"/>
      <c r="H1306" s="120"/>
      <c r="I1306" s="120"/>
      <c r="J1306" s="122"/>
      <c r="K1306" s="122"/>
      <c r="L1306" s="146"/>
    </row>
    <row r="1307" spans="2:12" ht="15">
      <c r="B1307" s="120"/>
      <c r="C1307" s="120"/>
      <c r="D1307" s="120"/>
      <c r="H1307" s="120"/>
      <c r="I1307" s="120"/>
      <c r="J1307" s="122"/>
      <c r="K1307" s="122"/>
      <c r="L1307" s="146"/>
    </row>
    <row r="1308" spans="2:12" ht="15">
      <c r="B1308" s="120"/>
      <c r="C1308" s="120"/>
      <c r="D1308" s="120"/>
      <c r="H1308" s="120"/>
      <c r="I1308" s="120"/>
      <c r="J1308" s="122"/>
      <c r="K1308" s="122"/>
      <c r="L1308" s="146"/>
    </row>
    <row r="1309" spans="2:12" ht="15">
      <c r="B1309" s="120"/>
      <c r="C1309" s="120"/>
      <c r="D1309" s="120"/>
      <c r="H1309" s="120"/>
      <c r="I1309" s="120"/>
      <c r="J1309" s="122"/>
      <c r="K1309" s="122"/>
      <c r="L1309" s="146"/>
    </row>
    <row r="1310" spans="2:12" ht="15">
      <c r="B1310" s="120"/>
      <c r="C1310" s="120"/>
      <c r="D1310" s="120"/>
      <c r="H1310" s="120"/>
      <c r="I1310" s="120"/>
      <c r="J1310" s="122"/>
      <c r="K1310" s="122"/>
      <c r="L1310" s="146"/>
    </row>
    <row r="1311" spans="2:12" ht="15">
      <c r="B1311" s="120"/>
      <c r="C1311" s="120"/>
      <c r="D1311" s="120"/>
      <c r="H1311" s="120"/>
      <c r="I1311" s="120"/>
      <c r="J1311" s="122"/>
      <c r="K1311" s="122"/>
      <c r="L1311" s="146"/>
    </row>
    <row r="1312" spans="2:12" ht="15">
      <c r="B1312" s="120"/>
      <c r="C1312" s="120"/>
      <c r="D1312" s="120"/>
      <c r="H1312" s="120"/>
      <c r="I1312" s="120"/>
      <c r="J1312" s="122"/>
      <c r="K1312" s="122"/>
      <c r="L1312" s="146"/>
    </row>
    <row r="1313" spans="2:12" ht="15">
      <c r="B1313" s="120"/>
      <c r="C1313" s="120"/>
      <c r="D1313" s="120"/>
      <c r="H1313" s="120"/>
      <c r="I1313" s="120"/>
      <c r="J1313" s="122"/>
      <c r="K1313" s="122"/>
      <c r="L1313" s="146"/>
    </row>
    <row r="1314" spans="2:12" ht="15">
      <c r="B1314" s="120"/>
      <c r="C1314" s="120"/>
      <c r="D1314" s="120"/>
      <c r="H1314" s="120"/>
      <c r="I1314" s="120"/>
      <c r="J1314" s="122"/>
      <c r="K1314" s="122"/>
      <c r="L1314" s="146"/>
    </row>
    <row r="1315" spans="2:12" ht="15">
      <c r="B1315" s="120"/>
      <c r="C1315" s="120"/>
      <c r="D1315" s="120"/>
      <c r="H1315" s="120"/>
      <c r="I1315" s="120"/>
      <c r="J1315" s="122"/>
      <c r="K1315" s="122"/>
      <c r="L1315" s="146"/>
    </row>
    <row r="1316" spans="2:12" ht="15">
      <c r="B1316" s="120"/>
      <c r="C1316" s="120"/>
      <c r="D1316" s="120"/>
      <c r="H1316" s="120"/>
      <c r="I1316" s="120"/>
      <c r="J1316" s="122"/>
      <c r="K1316" s="122"/>
      <c r="L1316" s="146"/>
    </row>
    <row r="1317" spans="2:12" ht="15">
      <c r="B1317" s="120"/>
      <c r="C1317" s="120"/>
      <c r="D1317" s="120"/>
      <c r="H1317" s="120"/>
      <c r="I1317" s="120"/>
      <c r="J1317" s="122"/>
      <c r="K1317" s="122"/>
      <c r="L1317" s="146"/>
    </row>
    <row r="1318" spans="2:12" ht="15">
      <c r="B1318" s="120"/>
      <c r="C1318" s="120"/>
      <c r="D1318" s="120"/>
      <c r="H1318" s="120"/>
      <c r="I1318" s="120"/>
      <c r="J1318" s="122"/>
      <c r="K1318" s="122"/>
      <c r="L1318" s="146"/>
    </row>
    <row r="1319" spans="2:12" ht="15">
      <c r="B1319" s="120"/>
      <c r="C1319" s="120"/>
      <c r="D1319" s="120"/>
      <c r="H1319" s="120"/>
      <c r="I1319" s="120"/>
      <c r="J1319" s="122"/>
      <c r="K1319" s="122"/>
      <c r="L1319" s="146"/>
    </row>
    <row r="1320" spans="2:12" ht="15">
      <c r="B1320" s="120"/>
      <c r="C1320" s="120"/>
      <c r="D1320" s="120"/>
      <c r="H1320" s="120"/>
      <c r="I1320" s="120"/>
      <c r="J1320" s="122"/>
      <c r="K1320" s="122"/>
      <c r="L1320" s="146"/>
    </row>
    <row r="1321" spans="2:12" ht="15">
      <c r="B1321" s="120"/>
      <c r="C1321" s="120"/>
      <c r="D1321" s="120"/>
      <c r="H1321" s="120"/>
      <c r="I1321" s="120"/>
      <c r="J1321" s="122"/>
      <c r="K1321" s="122"/>
      <c r="L1321" s="146"/>
    </row>
    <row r="1322" spans="2:12" ht="15">
      <c r="B1322" s="120"/>
      <c r="C1322" s="120"/>
      <c r="D1322" s="120"/>
      <c r="H1322" s="120"/>
      <c r="I1322" s="120"/>
      <c r="J1322" s="122"/>
      <c r="K1322" s="122"/>
      <c r="L1322" s="146"/>
    </row>
    <row r="1323" spans="2:12" ht="15">
      <c r="B1323" s="120"/>
      <c r="C1323" s="120"/>
      <c r="D1323" s="120"/>
      <c r="H1323" s="120"/>
      <c r="I1323" s="120"/>
      <c r="J1323" s="122"/>
      <c r="K1323" s="122"/>
      <c r="L1323" s="146"/>
    </row>
    <row r="1324" spans="2:12" ht="15">
      <c r="B1324" s="120"/>
      <c r="C1324" s="120"/>
      <c r="D1324" s="120"/>
      <c r="H1324" s="120"/>
      <c r="I1324" s="120"/>
      <c r="J1324" s="122"/>
      <c r="K1324" s="122"/>
      <c r="L1324" s="146"/>
    </row>
    <row r="1325" spans="2:12" ht="15">
      <c r="B1325" s="120"/>
      <c r="C1325" s="120"/>
      <c r="D1325" s="120"/>
      <c r="H1325" s="120"/>
      <c r="I1325" s="120"/>
      <c r="J1325" s="122"/>
      <c r="K1325" s="122"/>
      <c r="L1325" s="146"/>
    </row>
    <row r="1326" spans="2:12" ht="15">
      <c r="B1326" s="120"/>
      <c r="C1326" s="120"/>
      <c r="D1326" s="120"/>
      <c r="H1326" s="120"/>
      <c r="I1326" s="120"/>
      <c r="J1326" s="122"/>
      <c r="K1326" s="122"/>
      <c r="L1326" s="146"/>
    </row>
    <row r="1327" spans="2:12" ht="15">
      <c r="B1327" s="120"/>
      <c r="C1327" s="120"/>
      <c r="D1327" s="120"/>
      <c r="H1327" s="120"/>
      <c r="I1327" s="120"/>
      <c r="J1327" s="122"/>
      <c r="K1327" s="122"/>
      <c r="L1327" s="146"/>
    </row>
    <row r="1328" spans="2:12" ht="15">
      <c r="B1328" s="120"/>
      <c r="C1328" s="120"/>
      <c r="D1328" s="120"/>
      <c r="H1328" s="120"/>
      <c r="I1328" s="120"/>
      <c r="J1328" s="122"/>
      <c r="K1328" s="122"/>
      <c r="L1328" s="146"/>
    </row>
    <row r="1329" spans="2:12" ht="15">
      <c r="B1329" s="120"/>
      <c r="C1329" s="120"/>
      <c r="D1329" s="120"/>
      <c r="H1329" s="120"/>
      <c r="I1329" s="120"/>
      <c r="J1329" s="122"/>
      <c r="K1329" s="122"/>
      <c r="L1329" s="146"/>
    </row>
    <row r="1330" spans="2:12" ht="15">
      <c r="B1330" s="120"/>
      <c r="C1330" s="120"/>
      <c r="D1330" s="120"/>
      <c r="H1330" s="120"/>
      <c r="I1330" s="120"/>
      <c r="J1330" s="122"/>
      <c r="K1330" s="122"/>
      <c r="L1330" s="146"/>
    </row>
    <row r="1331" spans="2:12" ht="15">
      <c r="B1331" s="120"/>
      <c r="C1331" s="120"/>
      <c r="D1331" s="120"/>
      <c r="H1331" s="120"/>
      <c r="I1331" s="120"/>
      <c r="J1331" s="122"/>
      <c r="K1331" s="122"/>
      <c r="L1331" s="146"/>
    </row>
    <row r="1332" spans="2:12" ht="15">
      <c r="B1332" s="120"/>
      <c r="C1332" s="120"/>
      <c r="D1332" s="120"/>
      <c r="H1332" s="120"/>
      <c r="I1332" s="120"/>
      <c r="J1332" s="122"/>
      <c r="K1332" s="122"/>
      <c r="L1332" s="146"/>
    </row>
    <row r="1333" spans="2:12" ht="15">
      <c r="B1333" s="120"/>
      <c r="C1333" s="120"/>
      <c r="D1333" s="120"/>
      <c r="H1333" s="120"/>
      <c r="I1333" s="120"/>
      <c r="J1333" s="122"/>
      <c r="K1333" s="122"/>
      <c r="L1333" s="146"/>
    </row>
    <row r="1334" spans="2:12" ht="15">
      <c r="B1334" s="120"/>
      <c r="C1334" s="120"/>
      <c r="D1334" s="120"/>
      <c r="H1334" s="120"/>
      <c r="I1334" s="120"/>
      <c r="J1334" s="122"/>
      <c r="K1334" s="122"/>
      <c r="L1334" s="146"/>
    </row>
    <row r="1335" spans="2:12" ht="15">
      <c r="B1335" s="120"/>
      <c r="C1335" s="120"/>
      <c r="D1335" s="120"/>
      <c r="H1335" s="120"/>
      <c r="I1335" s="120"/>
      <c r="J1335" s="122"/>
      <c r="K1335" s="122"/>
      <c r="L1335" s="146"/>
    </row>
    <row r="1336" spans="2:12" ht="15">
      <c r="B1336" s="120"/>
      <c r="C1336" s="120"/>
      <c r="D1336" s="120"/>
      <c r="H1336" s="120"/>
      <c r="I1336" s="120"/>
      <c r="J1336" s="122"/>
      <c r="K1336" s="122"/>
      <c r="L1336" s="146"/>
    </row>
    <row r="1337" spans="2:12" ht="15">
      <c r="B1337" s="120"/>
      <c r="C1337" s="120"/>
      <c r="D1337" s="120"/>
      <c r="H1337" s="120"/>
      <c r="I1337" s="120"/>
      <c r="J1337" s="122"/>
      <c r="K1337" s="122"/>
      <c r="L1337" s="146"/>
    </row>
    <row r="1338" spans="2:12" ht="15">
      <c r="B1338" s="120"/>
      <c r="C1338" s="120"/>
      <c r="D1338" s="120"/>
      <c r="H1338" s="120"/>
      <c r="I1338" s="120"/>
      <c r="J1338" s="122"/>
      <c r="K1338" s="122"/>
      <c r="L1338" s="146"/>
    </row>
    <row r="1339" spans="2:12" ht="15">
      <c r="B1339" s="120"/>
      <c r="C1339" s="120"/>
      <c r="D1339" s="120"/>
      <c r="H1339" s="120"/>
      <c r="I1339" s="120"/>
      <c r="J1339" s="122"/>
      <c r="K1339" s="122"/>
      <c r="L1339" s="146"/>
    </row>
    <row r="1340" spans="2:12" ht="15">
      <c r="B1340" s="120"/>
      <c r="C1340" s="120"/>
      <c r="D1340" s="120"/>
      <c r="H1340" s="120"/>
      <c r="I1340" s="120"/>
      <c r="J1340" s="122"/>
      <c r="K1340" s="122"/>
      <c r="L1340" s="146"/>
    </row>
    <row r="1341" spans="2:12" ht="15">
      <c r="B1341" s="120"/>
      <c r="C1341" s="120"/>
      <c r="D1341" s="120"/>
      <c r="H1341" s="120"/>
      <c r="I1341" s="120"/>
      <c r="J1341" s="122"/>
      <c r="K1341" s="122"/>
      <c r="L1341" s="146"/>
    </row>
    <row r="1342" spans="2:12" ht="15">
      <c r="B1342" s="120"/>
      <c r="C1342" s="120"/>
      <c r="D1342" s="120"/>
      <c r="H1342" s="120"/>
      <c r="I1342" s="120"/>
      <c r="J1342" s="122"/>
      <c r="K1342" s="122"/>
      <c r="L1342" s="146"/>
    </row>
    <row r="1343" spans="2:12" ht="15">
      <c r="B1343" s="120"/>
      <c r="C1343" s="120"/>
      <c r="D1343" s="120"/>
      <c r="H1343" s="120"/>
      <c r="I1343" s="120"/>
      <c r="J1343" s="122"/>
      <c r="K1343" s="122"/>
      <c r="L1343" s="146"/>
    </row>
    <row r="1344" spans="2:12" ht="15">
      <c r="B1344" s="120"/>
      <c r="C1344" s="120"/>
      <c r="D1344" s="120"/>
      <c r="H1344" s="120"/>
      <c r="I1344" s="120"/>
      <c r="J1344" s="122"/>
      <c r="K1344" s="122"/>
      <c r="L1344" s="146"/>
    </row>
    <row r="1345" spans="2:12" ht="15">
      <c r="B1345" s="120"/>
      <c r="C1345" s="120"/>
      <c r="D1345" s="120"/>
      <c r="H1345" s="120"/>
      <c r="I1345" s="120"/>
      <c r="J1345" s="122"/>
      <c r="K1345" s="122"/>
      <c r="L1345" s="146"/>
    </row>
    <row r="1346" spans="2:12" ht="15">
      <c r="B1346" s="120"/>
      <c r="C1346" s="120"/>
      <c r="D1346" s="120"/>
      <c r="H1346" s="120"/>
      <c r="I1346" s="120"/>
      <c r="J1346" s="122"/>
      <c r="K1346" s="122"/>
      <c r="L1346" s="146"/>
    </row>
    <row r="1347" spans="2:12" ht="15">
      <c r="B1347" s="120"/>
      <c r="C1347" s="120"/>
      <c r="D1347" s="120"/>
      <c r="H1347" s="120"/>
      <c r="I1347" s="120"/>
      <c r="J1347" s="122"/>
      <c r="K1347" s="122"/>
      <c r="L1347" s="146"/>
    </row>
    <row r="1348" spans="2:12" ht="15">
      <c r="B1348" s="120"/>
      <c r="C1348" s="120"/>
      <c r="D1348" s="120"/>
      <c r="H1348" s="120"/>
      <c r="I1348" s="120"/>
      <c r="J1348" s="122"/>
      <c r="K1348" s="122"/>
      <c r="L1348" s="146"/>
    </row>
    <row r="1349" spans="2:12" ht="15">
      <c r="B1349" s="120"/>
      <c r="C1349" s="120"/>
      <c r="D1349" s="120"/>
      <c r="H1349" s="120"/>
      <c r="I1349" s="120"/>
      <c r="J1349" s="122"/>
      <c r="K1349" s="122"/>
      <c r="L1349" s="146"/>
    </row>
    <row r="1350" spans="2:12" ht="15">
      <c r="B1350" s="120"/>
      <c r="C1350" s="120"/>
      <c r="D1350" s="120"/>
      <c r="H1350" s="120"/>
      <c r="I1350" s="120"/>
      <c r="J1350" s="122"/>
      <c r="K1350" s="122"/>
      <c r="L1350" s="146"/>
    </row>
    <row r="1351" spans="2:12" ht="15">
      <c r="B1351" s="120"/>
      <c r="C1351" s="120"/>
      <c r="D1351" s="120"/>
      <c r="H1351" s="120"/>
      <c r="I1351" s="120"/>
      <c r="J1351" s="122"/>
      <c r="K1351" s="122"/>
      <c r="L1351" s="146"/>
    </row>
    <row r="1352" spans="2:12" ht="15">
      <c r="B1352" s="120"/>
      <c r="C1352" s="120"/>
      <c r="D1352" s="120"/>
      <c r="H1352" s="120"/>
      <c r="I1352" s="120"/>
      <c r="J1352" s="122"/>
      <c r="K1352" s="122"/>
      <c r="L1352" s="146"/>
    </row>
    <row r="1353" spans="2:12" ht="15">
      <c r="B1353" s="120"/>
      <c r="C1353" s="120"/>
      <c r="D1353" s="120"/>
      <c r="H1353" s="120"/>
      <c r="I1353" s="120"/>
      <c r="J1353" s="122"/>
      <c r="K1353" s="122"/>
      <c r="L1353" s="146"/>
    </row>
    <row r="1354" spans="2:12" ht="15">
      <c r="B1354" s="120"/>
      <c r="C1354" s="120"/>
      <c r="D1354" s="120"/>
      <c r="H1354" s="120"/>
      <c r="I1354" s="120"/>
      <c r="J1354" s="122"/>
      <c r="K1354" s="122"/>
      <c r="L1354" s="146"/>
    </row>
    <row r="1355" spans="2:12" ht="15">
      <c r="B1355" s="120"/>
      <c r="C1355" s="120"/>
      <c r="D1355" s="120"/>
      <c r="H1355" s="120"/>
      <c r="I1355" s="120"/>
      <c r="J1355" s="122"/>
      <c r="K1355" s="122"/>
      <c r="L1355" s="146"/>
    </row>
    <row r="1356" spans="2:12" ht="15">
      <c r="B1356" s="120"/>
      <c r="C1356" s="120"/>
      <c r="D1356" s="120"/>
      <c r="H1356" s="120"/>
      <c r="I1356" s="120"/>
      <c r="J1356" s="122"/>
      <c r="K1356" s="122"/>
      <c r="L1356" s="146"/>
    </row>
    <row r="1357" spans="2:12" ht="15">
      <c r="B1357" s="120"/>
      <c r="C1357" s="120"/>
      <c r="D1357" s="120"/>
      <c r="H1357" s="120"/>
      <c r="I1357" s="120"/>
      <c r="J1357" s="122"/>
      <c r="K1357" s="122"/>
      <c r="L1357" s="146"/>
    </row>
    <row r="1358" spans="2:12" ht="15">
      <c r="B1358" s="120"/>
      <c r="C1358" s="120"/>
      <c r="D1358" s="120"/>
      <c r="H1358" s="120"/>
      <c r="I1358" s="120"/>
      <c r="J1358" s="122"/>
      <c r="K1358" s="122"/>
      <c r="L1358" s="146"/>
    </row>
    <row r="1359" spans="2:12" ht="15">
      <c r="B1359" s="120"/>
      <c r="C1359" s="120"/>
      <c r="D1359" s="120"/>
      <c r="H1359" s="120"/>
      <c r="I1359" s="120"/>
      <c r="J1359" s="122"/>
      <c r="K1359" s="122"/>
      <c r="L1359" s="146"/>
    </row>
    <row r="1360" spans="2:12" ht="15">
      <c r="B1360" s="120"/>
      <c r="C1360" s="120"/>
      <c r="D1360" s="120"/>
      <c r="H1360" s="120"/>
      <c r="I1360" s="120"/>
      <c r="J1360" s="122"/>
      <c r="K1360" s="122"/>
      <c r="L1360" s="146"/>
    </row>
    <row r="1361" spans="2:12" ht="15">
      <c r="B1361" s="120"/>
      <c r="C1361" s="120"/>
      <c r="D1361" s="120"/>
      <c r="H1361" s="120"/>
      <c r="I1361" s="120"/>
      <c r="J1361" s="122"/>
      <c r="K1361" s="122"/>
      <c r="L1361" s="146"/>
    </row>
    <row r="1362" spans="2:12" ht="15">
      <c r="B1362" s="120"/>
      <c r="C1362" s="120"/>
      <c r="D1362" s="120"/>
      <c r="H1362" s="120"/>
      <c r="I1362" s="120"/>
      <c r="J1362" s="122"/>
      <c r="K1362" s="122"/>
      <c r="L1362" s="146"/>
    </row>
    <row r="1363" spans="2:12" ht="15">
      <c r="B1363" s="120"/>
      <c r="C1363" s="120"/>
      <c r="D1363" s="120"/>
      <c r="H1363" s="120"/>
      <c r="I1363" s="120"/>
      <c r="J1363" s="122"/>
      <c r="K1363" s="122"/>
      <c r="L1363" s="146"/>
    </row>
    <row r="1364" spans="2:12" ht="15">
      <c r="B1364" s="120"/>
      <c r="C1364" s="120"/>
      <c r="D1364" s="120"/>
      <c r="H1364" s="120"/>
      <c r="I1364" s="120"/>
      <c r="J1364" s="122"/>
      <c r="K1364" s="122"/>
      <c r="L1364" s="146"/>
    </row>
    <row r="1365" spans="2:12" ht="15">
      <c r="B1365" s="120"/>
      <c r="C1365" s="120"/>
      <c r="D1365" s="120"/>
      <c r="H1365" s="120"/>
      <c r="I1365" s="120"/>
      <c r="J1365" s="122"/>
      <c r="K1365" s="122"/>
      <c r="L1365" s="146"/>
    </row>
    <row r="1366" spans="2:12" ht="15">
      <c r="B1366" s="120"/>
      <c r="C1366" s="120"/>
      <c r="D1366" s="120"/>
      <c r="H1366" s="120"/>
      <c r="I1366" s="120"/>
      <c r="J1366" s="122"/>
      <c r="K1366" s="122"/>
      <c r="L1366" s="146"/>
    </row>
    <row r="1367" spans="2:12" ht="15">
      <c r="B1367" s="120"/>
      <c r="C1367" s="120"/>
      <c r="D1367" s="120"/>
      <c r="H1367" s="120"/>
      <c r="I1367" s="120"/>
      <c r="J1367" s="122"/>
      <c r="K1367" s="122"/>
      <c r="L1367" s="146"/>
    </row>
    <row r="1368" spans="2:12" ht="15">
      <c r="B1368" s="120"/>
      <c r="C1368" s="120"/>
      <c r="D1368" s="120"/>
      <c r="H1368" s="120"/>
      <c r="I1368" s="120"/>
      <c r="J1368" s="122"/>
      <c r="K1368" s="122"/>
      <c r="L1368" s="146"/>
    </row>
    <row r="1369" spans="2:12" ht="15">
      <c r="B1369" s="120"/>
      <c r="C1369" s="120"/>
      <c r="D1369" s="120"/>
      <c r="H1369" s="120"/>
      <c r="I1369" s="120"/>
      <c r="J1369" s="122"/>
      <c r="K1369" s="122"/>
      <c r="L1369" s="146"/>
    </row>
    <row r="1370" spans="2:12" ht="15">
      <c r="B1370" s="120"/>
      <c r="C1370" s="120"/>
      <c r="D1370" s="120"/>
      <c r="H1370" s="120"/>
      <c r="I1370" s="120"/>
      <c r="J1370" s="122"/>
      <c r="K1370" s="122"/>
      <c r="L1370" s="146"/>
    </row>
    <row r="1371" spans="2:12" ht="15">
      <c r="B1371" s="120"/>
      <c r="C1371" s="120"/>
      <c r="D1371" s="120"/>
      <c r="H1371" s="120"/>
      <c r="I1371" s="120"/>
      <c r="J1371" s="122"/>
      <c r="K1371" s="122"/>
      <c r="L1371" s="146"/>
    </row>
    <row r="1372" spans="2:12" ht="15">
      <c r="B1372" s="120"/>
      <c r="C1372" s="120"/>
      <c r="D1372" s="120"/>
      <c r="H1372" s="120"/>
      <c r="I1372" s="120"/>
      <c r="J1372" s="122"/>
      <c r="K1372" s="122"/>
      <c r="L1372" s="146"/>
    </row>
    <row r="1373" spans="2:12" ht="15">
      <c r="B1373" s="120"/>
      <c r="C1373" s="120"/>
      <c r="D1373" s="120"/>
      <c r="H1373" s="120"/>
      <c r="I1373" s="120"/>
      <c r="J1373" s="122"/>
      <c r="K1373" s="122"/>
      <c r="L1373" s="146"/>
    </row>
    <row r="1374" spans="2:12" ht="15">
      <c r="B1374" s="120"/>
      <c r="C1374" s="120"/>
      <c r="D1374" s="120"/>
      <c r="H1374" s="120"/>
      <c r="I1374" s="120"/>
      <c r="J1374" s="122"/>
      <c r="K1374" s="122"/>
      <c r="L1374" s="146"/>
    </row>
    <row r="1375" spans="2:12" ht="15">
      <c r="B1375" s="120"/>
      <c r="C1375" s="120"/>
      <c r="D1375" s="120"/>
      <c r="H1375" s="120"/>
      <c r="I1375" s="120"/>
      <c r="J1375" s="122"/>
      <c r="K1375" s="122"/>
      <c r="L1375" s="146"/>
    </row>
    <row r="1376" spans="2:12" ht="15">
      <c r="B1376" s="120"/>
      <c r="C1376" s="120"/>
      <c r="D1376" s="120"/>
      <c r="H1376" s="120"/>
      <c r="I1376" s="120"/>
      <c r="J1376" s="122"/>
      <c r="K1376" s="122"/>
      <c r="L1376" s="146"/>
    </row>
    <row r="1377" spans="2:12" ht="15">
      <c r="B1377" s="120"/>
      <c r="C1377" s="120"/>
      <c r="D1377" s="120"/>
      <c r="H1377" s="120"/>
      <c r="I1377" s="120"/>
      <c r="J1377" s="122"/>
      <c r="K1377" s="122"/>
      <c r="L1377" s="146"/>
    </row>
    <row r="1378" spans="2:12" ht="15">
      <c r="B1378" s="120"/>
      <c r="C1378" s="120"/>
      <c r="D1378" s="120"/>
      <c r="H1378" s="120"/>
      <c r="I1378" s="120"/>
      <c r="J1378" s="122"/>
      <c r="K1378" s="122"/>
      <c r="L1378" s="146"/>
    </row>
    <row r="1379" spans="2:12" ht="15">
      <c r="B1379" s="120"/>
      <c r="C1379" s="120"/>
      <c r="D1379" s="120"/>
      <c r="H1379" s="120"/>
      <c r="I1379" s="120"/>
      <c r="J1379" s="122"/>
      <c r="K1379" s="122"/>
      <c r="L1379" s="146"/>
    </row>
    <row r="1380" spans="2:12" ht="15">
      <c r="B1380" s="120"/>
      <c r="C1380" s="120"/>
      <c r="D1380" s="120"/>
      <c r="H1380" s="120"/>
      <c r="I1380" s="120"/>
      <c r="J1380" s="122"/>
      <c r="K1380" s="122"/>
      <c r="L1380" s="146"/>
    </row>
    <row r="1381" spans="2:12" ht="15">
      <c r="B1381" s="120"/>
      <c r="C1381" s="120"/>
      <c r="D1381" s="120"/>
      <c r="H1381" s="120"/>
      <c r="I1381" s="120"/>
      <c r="J1381" s="122"/>
      <c r="K1381" s="122"/>
      <c r="L1381" s="146"/>
    </row>
    <row r="1382" spans="2:12" ht="15">
      <c r="B1382" s="120"/>
      <c r="C1382" s="120"/>
      <c r="D1382" s="120"/>
      <c r="H1382" s="120"/>
      <c r="I1382" s="120"/>
      <c r="J1382" s="122"/>
      <c r="K1382" s="122"/>
      <c r="L1382" s="146"/>
    </row>
    <row r="1383" spans="2:12" ht="15">
      <c r="B1383" s="120"/>
      <c r="C1383" s="120"/>
      <c r="D1383" s="120"/>
      <c r="H1383" s="120"/>
      <c r="I1383" s="120"/>
      <c r="J1383" s="122"/>
      <c r="K1383" s="122"/>
      <c r="L1383" s="146"/>
    </row>
    <row r="1384" spans="2:12" ht="15">
      <c r="B1384" s="120"/>
      <c r="C1384" s="120"/>
      <c r="D1384" s="120"/>
      <c r="H1384" s="120"/>
      <c r="I1384" s="120"/>
      <c r="J1384" s="122"/>
      <c r="K1384" s="122"/>
      <c r="L1384" s="146"/>
    </row>
    <row r="1385" spans="2:12" ht="15">
      <c r="B1385" s="120"/>
      <c r="C1385" s="120"/>
      <c r="D1385" s="120"/>
      <c r="H1385" s="120"/>
      <c r="I1385" s="120"/>
      <c r="J1385" s="122"/>
      <c r="K1385" s="122"/>
      <c r="L1385" s="146"/>
    </row>
    <row r="1386" spans="2:12" ht="15">
      <c r="B1386" s="120"/>
      <c r="C1386" s="120"/>
      <c r="D1386" s="120"/>
      <c r="H1386" s="120"/>
      <c r="I1386" s="120"/>
      <c r="J1386" s="122"/>
      <c r="K1386" s="122"/>
      <c r="L1386" s="146"/>
    </row>
    <row r="1387" spans="2:12" ht="15">
      <c r="B1387" s="120"/>
      <c r="C1387" s="120"/>
      <c r="D1387" s="120"/>
      <c r="H1387" s="120"/>
      <c r="I1387" s="120"/>
      <c r="J1387" s="122"/>
      <c r="K1387" s="122"/>
      <c r="L1387" s="146"/>
    </row>
    <row r="1388" spans="2:12" ht="15">
      <c r="B1388" s="120"/>
      <c r="C1388" s="120"/>
      <c r="D1388" s="120"/>
      <c r="H1388" s="120"/>
      <c r="I1388" s="120"/>
      <c r="J1388" s="122"/>
      <c r="K1388" s="122"/>
      <c r="L1388" s="146"/>
    </row>
    <row r="1389" spans="2:12" ht="15">
      <c r="B1389" s="120"/>
      <c r="C1389" s="120"/>
      <c r="D1389" s="120"/>
      <c r="H1389" s="120"/>
      <c r="I1389" s="120"/>
      <c r="J1389" s="122"/>
      <c r="K1389" s="122"/>
      <c r="L1389" s="146"/>
    </row>
    <row r="1390" spans="2:12" ht="15">
      <c r="B1390" s="120"/>
      <c r="C1390" s="120"/>
      <c r="D1390" s="120"/>
      <c r="H1390" s="120"/>
      <c r="I1390" s="120"/>
      <c r="J1390" s="122"/>
      <c r="K1390" s="122"/>
      <c r="L1390" s="146"/>
    </row>
    <row r="1391" spans="2:12" ht="15">
      <c r="B1391" s="120"/>
      <c r="C1391" s="120"/>
      <c r="D1391" s="120"/>
      <c r="H1391" s="120"/>
      <c r="I1391" s="120"/>
      <c r="J1391" s="122"/>
      <c r="K1391" s="122"/>
      <c r="L1391" s="146"/>
    </row>
    <row r="1392" spans="2:12" ht="15">
      <c r="B1392" s="120"/>
      <c r="C1392" s="120"/>
      <c r="D1392" s="120"/>
      <c r="H1392" s="120"/>
      <c r="I1392" s="120"/>
      <c r="J1392" s="122"/>
      <c r="K1392" s="122"/>
      <c r="L1392" s="146"/>
    </row>
    <row r="1393" spans="2:12" ht="15">
      <c r="B1393" s="120"/>
      <c r="C1393" s="120"/>
      <c r="D1393" s="120"/>
      <c r="H1393" s="120"/>
      <c r="I1393" s="120"/>
      <c r="J1393" s="122"/>
      <c r="K1393" s="122"/>
      <c r="L1393" s="146"/>
    </row>
    <row r="1394" spans="2:12" ht="15">
      <c r="B1394" s="120"/>
      <c r="C1394" s="120"/>
      <c r="D1394" s="120"/>
      <c r="H1394" s="120"/>
      <c r="I1394" s="120"/>
      <c r="J1394" s="122"/>
      <c r="K1394" s="122"/>
      <c r="L1394" s="146"/>
    </row>
    <row r="1395" spans="2:12" ht="15">
      <c r="B1395" s="120"/>
      <c r="C1395" s="120"/>
      <c r="D1395" s="120"/>
      <c r="H1395" s="120"/>
      <c r="I1395" s="120"/>
      <c r="J1395" s="122"/>
      <c r="K1395" s="122"/>
      <c r="L1395" s="146"/>
    </row>
    <row r="1396" spans="2:12" ht="15">
      <c r="B1396" s="120"/>
      <c r="C1396" s="120"/>
      <c r="D1396" s="120"/>
      <c r="H1396" s="120"/>
      <c r="I1396" s="120"/>
      <c r="J1396" s="122"/>
      <c r="K1396" s="122"/>
      <c r="L1396" s="146"/>
    </row>
    <row r="1397" spans="2:12" ht="15">
      <c r="B1397" s="120"/>
      <c r="C1397" s="120"/>
      <c r="D1397" s="120"/>
      <c r="H1397" s="120"/>
      <c r="I1397" s="120"/>
      <c r="J1397" s="122"/>
      <c r="K1397" s="122"/>
      <c r="L1397" s="146"/>
    </row>
    <row r="1398" spans="2:12" ht="15">
      <c r="B1398" s="120"/>
      <c r="C1398" s="120"/>
      <c r="D1398" s="120"/>
      <c r="H1398" s="120"/>
      <c r="I1398" s="120"/>
      <c r="J1398" s="122"/>
      <c r="K1398" s="122"/>
      <c r="L1398" s="146"/>
    </row>
    <row r="1399" spans="2:12" ht="15">
      <c r="B1399" s="120"/>
      <c r="C1399" s="120"/>
      <c r="D1399" s="120"/>
      <c r="H1399" s="120"/>
      <c r="I1399" s="120"/>
      <c r="J1399" s="122"/>
      <c r="K1399" s="122"/>
      <c r="L1399" s="146"/>
    </row>
    <row r="1400" spans="2:12" ht="15">
      <c r="B1400" s="120"/>
      <c r="C1400" s="120"/>
      <c r="D1400" s="120"/>
      <c r="H1400" s="120"/>
      <c r="I1400" s="120"/>
      <c r="J1400" s="122"/>
      <c r="K1400" s="122"/>
      <c r="L1400" s="146"/>
    </row>
    <row r="1401" spans="2:12" ht="15">
      <c r="B1401" s="120"/>
      <c r="C1401" s="120"/>
      <c r="D1401" s="120"/>
      <c r="H1401" s="120"/>
      <c r="I1401" s="120"/>
      <c r="J1401" s="122"/>
      <c r="K1401" s="122"/>
      <c r="L1401" s="146"/>
    </row>
    <row r="1402" spans="2:12" ht="15">
      <c r="B1402" s="120"/>
      <c r="C1402" s="120"/>
      <c r="D1402" s="120"/>
      <c r="H1402" s="120"/>
      <c r="I1402" s="120"/>
      <c r="J1402" s="122"/>
      <c r="K1402" s="122"/>
      <c r="L1402" s="146"/>
    </row>
    <row r="1403" spans="2:12" ht="15">
      <c r="B1403" s="120"/>
      <c r="C1403" s="120"/>
      <c r="D1403" s="120"/>
      <c r="H1403" s="120"/>
      <c r="I1403" s="120"/>
      <c r="J1403" s="122"/>
      <c r="K1403" s="122"/>
      <c r="L1403" s="146"/>
    </row>
    <row r="1404" spans="2:12" ht="15">
      <c r="B1404" s="120"/>
      <c r="C1404" s="120"/>
      <c r="D1404" s="120"/>
      <c r="H1404" s="120"/>
      <c r="I1404" s="120"/>
      <c r="J1404" s="122"/>
      <c r="K1404" s="122"/>
      <c r="L1404" s="146"/>
    </row>
    <row r="1405" spans="2:12" ht="15">
      <c r="B1405" s="120"/>
      <c r="C1405" s="120"/>
      <c r="D1405" s="120"/>
      <c r="H1405" s="120"/>
      <c r="I1405" s="120"/>
      <c r="J1405" s="122"/>
      <c r="K1405" s="122"/>
      <c r="L1405" s="146"/>
    </row>
    <row r="1406" spans="2:12" ht="15">
      <c r="B1406" s="120"/>
      <c r="C1406" s="120"/>
      <c r="D1406" s="120"/>
      <c r="H1406" s="120"/>
      <c r="I1406" s="120"/>
      <c r="J1406" s="122"/>
      <c r="K1406" s="122"/>
      <c r="L1406" s="146"/>
    </row>
    <row r="1407" spans="2:12" ht="15">
      <c r="B1407" s="120"/>
      <c r="C1407" s="120"/>
      <c r="D1407" s="120"/>
      <c r="H1407" s="120"/>
      <c r="I1407" s="120"/>
      <c r="J1407" s="122"/>
      <c r="K1407" s="122"/>
      <c r="L1407" s="146"/>
    </row>
    <row r="1408" spans="2:12" ht="15">
      <c r="B1408" s="120"/>
      <c r="C1408" s="120"/>
      <c r="D1408" s="120"/>
      <c r="H1408" s="120"/>
      <c r="I1408" s="120"/>
      <c r="J1408" s="122"/>
      <c r="K1408" s="122"/>
      <c r="L1408" s="146"/>
    </row>
    <row r="1409" spans="2:12" ht="15">
      <c r="B1409" s="120"/>
      <c r="C1409" s="120"/>
      <c r="D1409" s="120"/>
      <c r="H1409" s="120"/>
      <c r="I1409" s="120"/>
      <c r="J1409" s="122"/>
      <c r="K1409" s="122"/>
      <c r="L1409" s="146"/>
    </row>
    <row r="1410" spans="2:12" ht="15">
      <c r="B1410" s="120"/>
      <c r="C1410" s="120"/>
      <c r="D1410" s="120"/>
      <c r="H1410" s="120"/>
      <c r="I1410" s="120"/>
      <c r="J1410" s="122"/>
      <c r="K1410" s="122"/>
      <c r="L1410" s="146"/>
    </row>
    <row r="1411" spans="2:12" ht="15">
      <c r="B1411" s="120"/>
      <c r="C1411" s="120"/>
      <c r="D1411" s="120"/>
      <c r="H1411" s="120"/>
      <c r="I1411" s="120"/>
      <c r="J1411" s="122"/>
      <c r="K1411" s="122"/>
      <c r="L1411" s="146"/>
    </row>
    <row r="1412" spans="2:12" ht="15">
      <c r="B1412" s="120"/>
      <c r="C1412" s="120"/>
      <c r="D1412" s="120"/>
      <c r="H1412" s="120"/>
      <c r="I1412" s="120"/>
      <c r="J1412" s="122"/>
      <c r="K1412" s="122"/>
      <c r="L1412" s="146"/>
    </row>
    <row r="1413" spans="2:12" ht="15">
      <c r="B1413" s="120"/>
      <c r="C1413" s="120"/>
      <c r="D1413" s="120"/>
      <c r="H1413" s="120"/>
      <c r="I1413" s="120"/>
      <c r="J1413" s="122"/>
      <c r="K1413" s="122"/>
      <c r="L1413" s="146"/>
    </row>
    <row r="1414" spans="2:12" ht="15">
      <c r="B1414" s="120"/>
      <c r="C1414" s="120"/>
      <c r="D1414" s="120"/>
      <c r="H1414" s="120"/>
      <c r="I1414" s="120"/>
      <c r="J1414" s="122"/>
      <c r="K1414" s="122"/>
      <c r="L1414" s="146"/>
    </row>
    <row r="1415" spans="2:12" ht="15">
      <c r="B1415" s="120"/>
      <c r="C1415" s="120"/>
      <c r="D1415" s="120"/>
      <c r="H1415" s="120"/>
      <c r="I1415" s="120"/>
      <c r="J1415" s="122"/>
      <c r="K1415" s="122"/>
      <c r="L1415" s="146"/>
    </row>
    <row r="1416" spans="2:12" ht="15">
      <c r="B1416" s="120"/>
      <c r="C1416" s="120"/>
      <c r="D1416" s="120"/>
      <c r="H1416" s="120"/>
      <c r="I1416" s="120"/>
      <c r="J1416" s="122"/>
      <c r="K1416" s="122"/>
      <c r="L1416" s="146"/>
    </row>
    <row r="1417" spans="2:12" ht="15">
      <c r="B1417" s="120"/>
      <c r="C1417" s="120"/>
      <c r="D1417" s="120"/>
      <c r="H1417" s="120"/>
      <c r="I1417" s="120"/>
      <c r="J1417" s="122"/>
      <c r="K1417" s="122"/>
      <c r="L1417" s="146"/>
    </row>
    <row r="1418" spans="2:12" ht="15">
      <c r="B1418" s="120"/>
      <c r="C1418" s="120"/>
      <c r="D1418" s="120"/>
      <c r="H1418" s="120"/>
      <c r="I1418" s="120"/>
      <c r="J1418" s="122"/>
      <c r="K1418" s="122"/>
      <c r="L1418" s="146"/>
    </row>
    <row r="1419" spans="2:12" ht="15">
      <c r="B1419" s="120"/>
      <c r="C1419" s="120"/>
      <c r="D1419" s="120"/>
      <c r="H1419" s="120"/>
      <c r="I1419" s="120"/>
      <c r="J1419" s="122"/>
      <c r="K1419" s="122"/>
      <c r="L1419" s="146"/>
    </row>
    <row r="1420" spans="2:12" ht="15">
      <c r="B1420" s="120"/>
      <c r="C1420" s="120"/>
      <c r="D1420" s="120"/>
      <c r="H1420" s="120"/>
      <c r="I1420" s="120"/>
      <c r="J1420" s="122"/>
      <c r="K1420" s="122"/>
      <c r="L1420" s="146"/>
    </row>
    <row r="1421" spans="2:12" ht="15">
      <c r="B1421" s="120"/>
      <c r="C1421" s="120"/>
      <c r="D1421" s="120"/>
      <c r="H1421" s="120"/>
      <c r="I1421" s="120"/>
      <c r="J1421" s="122"/>
      <c r="K1421" s="122"/>
      <c r="L1421" s="146"/>
    </row>
    <row r="1422" spans="2:12" ht="15">
      <c r="B1422" s="120"/>
      <c r="C1422" s="120"/>
      <c r="D1422" s="120"/>
      <c r="H1422" s="120"/>
      <c r="I1422" s="120"/>
      <c r="J1422" s="122"/>
      <c r="K1422" s="122"/>
      <c r="L1422" s="146"/>
    </row>
    <row r="1423" spans="2:12" ht="15">
      <c r="B1423" s="120"/>
      <c r="C1423" s="120"/>
      <c r="D1423" s="120"/>
      <c r="H1423" s="120"/>
      <c r="I1423" s="120"/>
      <c r="J1423" s="122"/>
      <c r="K1423" s="122"/>
      <c r="L1423" s="146"/>
    </row>
    <row r="1424" spans="2:12" ht="15">
      <c r="B1424" s="120"/>
      <c r="C1424" s="120"/>
      <c r="D1424" s="120"/>
      <c r="H1424" s="120"/>
      <c r="I1424" s="120"/>
      <c r="J1424" s="122"/>
      <c r="K1424" s="122"/>
      <c r="L1424" s="146"/>
    </row>
    <row r="1425" spans="2:12" ht="15">
      <c r="B1425" s="120"/>
      <c r="C1425" s="120"/>
      <c r="D1425" s="120"/>
      <c r="H1425" s="120"/>
      <c r="I1425" s="120"/>
      <c r="J1425" s="122"/>
      <c r="K1425" s="122"/>
      <c r="L1425" s="146"/>
    </row>
    <row r="1426" spans="2:12" ht="15">
      <c r="B1426" s="120"/>
      <c r="C1426" s="120"/>
      <c r="D1426" s="120"/>
      <c r="H1426" s="120"/>
      <c r="I1426" s="120"/>
      <c r="J1426" s="122"/>
      <c r="K1426" s="122"/>
      <c r="L1426" s="146"/>
    </row>
    <row r="1427" spans="2:12" ht="15">
      <c r="B1427" s="120"/>
      <c r="C1427" s="120"/>
      <c r="D1427" s="120"/>
      <c r="H1427" s="120"/>
      <c r="I1427" s="120"/>
      <c r="J1427" s="122"/>
      <c r="K1427" s="122"/>
      <c r="L1427" s="146"/>
    </row>
    <row r="1428" spans="2:12" ht="15">
      <c r="B1428" s="120"/>
      <c r="C1428" s="120"/>
      <c r="D1428" s="120"/>
      <c r="H1428" s="120"/>
      <c r="I1428" s="120"/>
      <c r="J1428" s="122"/>
      <c r="K1428" s="122"/>
      <c r="L1428" s="146"/>
    </row>
    <row r="1429" spans="2:12" ht="15">
      <c r="B1429" s="120"/>
      <c r="C1429" s="120"/>
      <c r="D1429" s="120"/>
      <c r="H1429" s="120"/>
      <c r="I1429" s="120"/>
      <c r="J1429" s="122"/>
      <c r="K1429" s="122"/>
      <c r="L1429" s="146"/>
    </row>
    <row r="1430" spans="2:12" ht="15">
      <c r="B1430" s="120"/>
      <c r="C1430" s="120"/>
      <c r="D1430" s="120"/>
      <c r="H1430" s="120"/>
      <c r="I1430" s="120"/>
      <c r="J1430" s="122"/>
      <c r="K1430" s="122"/>
      <c r="L1430" s="146"/>
    </row>
    <row r="1431" spans="2:12" ht="15">
      <c r="B1431" s="120"/>
      <c r="C1431" s="120"/>
      <c r="D1431" s="120"/>
      <c r="H1431" s="120"/>
      <c r="I1431" s="120"/>
      <c r="J1431" s="122"/>
      <c r="K1431" s="122"/>
      <c r="L1431" s="146"/>
    </row>
    <row r="1432" spans="2:12" ht="15">
      <c r="B1432" s="120"/>
      <c r="C1432" s="120"/>
      <c r="D1432" s="120"/>
      <c r="H1432" s="120"/>
      <c r="I1432" s="120"/>
      <c r="J1432" s="122"/>
      <c r="K1432" s="122"/>
      <c r="L1432" s="146"/>
    </row>
    <row r="1433" spans="2:12" ht="15">
      <c r="B1433" s="120"/>
      <c r="C1433" s="120"/>
      <c r="D1433" s="120"/>
      <c r="H1433" s="120"/>
      <c r="I1433" s="120"/>
      <c r="J1433" s="122"/>
      <c r="K1433" s="122"/>
      <c r="L1433" s="146"/>
    </row>
    <row r="1434" spans="2:12" ht="15">
      <c r="B1434" s="120"/>
      <c r="C1434" s="120"/>
      <c r="D1434" s="120"/>
      <c r="H1434" s="120"/>
      <c r="I1434" s="120"/>
      <c r="J1434" s="122"/>
      <c r="K1434" s="122"/>
      <c r="L1434" s="146"/>
    </row>
    <row r="1435" spans="2:12" ht="15">
      <c r="B1435" s="120"/>
      <c r="C1435" s="120"/>
      <c r="D1435" s="120"/>
      <c r="H1435" s="120"/>
      <c r="I1435" s="120"/>
      <c r="J1435" s="122"/>
      <c r="K1435" s="122"/>
      <c r="L1435" s="146"/>
    </row>
    <row r="1436" spans="2:12" ht="15">
      <c r="B1436" s="120"/>
      <c r="C1436" s="120"/>
      <c r="D1436" s="120"/>
      <c r="H1436" s="120"/>
      <c r="I1436" s="120"/>
      <c r="J1436" s="122"/>
      <c r="K1436" s="122"/>
      <c r="L1436" s="146"/>
    </row>
    <row r="1437" spans="2:12" ht="15">
      <c r="B1437" s="120"/>
      <c r="C1437" s="120"/>
      <c r="D1437" s="120"/>
      <c r="H1437" s="120"/>
      <c r="I1437" s="120"/>
      <c r="J1437" s="122"/>
      <c r="K1437" s="122"/>
      <c r="L1437" s="146"/>
    </row>
    <row r="1438" spans="2:12" ht="15">
      <c r="B1438" s="120"/>
      <c r="C1438" s="120"/>
      <c r="D1438" s="120"/>
      <c r="H1438" s="120"/>
      <c r="I1438" s="120"/>
      <c r="J1438" s="122"/>
      <c r="K1438" s="122"/>
      <c r="L1438" s="146"/>
    </row>
    <row r="1439" spans="2:12" ht="15">
      <c r="B1439" s="120"/>
      <c r="C1439" s="120"/>
      <c r="D1439" s="120"/>
      <c r="H1439" s="120"/>
      <c r="I1439" s="120"/>
      <c r="J1439" s="122"/>
      <c r="K1439" s="122"/>
      <c r="L1439" s="146"/>
    </row>
    <row r="1440" spans="2:12" ht="15">
      <c r="B1440" s="120"/>
      <c r="C1440" s="120"/>
      <c r="D1440" s="120"/>
      <c r="H1440" s="120"/>
      <c r="I1440" s="120"/>
      <c r="J1440" s="122"/>
      <c r="K1440" s="122"/>
      <c r="L1440" s="146"/>
    </row>
    <row r="1441" spans="2:12" ht="15">
      <c r="B1441" s="120"/>
      <c r="C1441" s="120"/>
      <c r="D1441" s="120"/>
      <c r="H1441" s="120"/>
      <c r="I1441" s="120"/>
      <c r="J1441" s="122"/>
      <c r="K1441" s="122"/>
      <c r="L1441" s="146"/>
    </row>
    <row r="1442" spans="2:12" ht="15">
      <c r="B1442" s="120"/>
      <c r="C1442" s="120"/>
      <c r="D1442" s="120"/>
      <c r="H1442" s="120"/>
      <c r="I1442" s="120"/>
      <c r="J1442" s="122"/>
      <c r="K1442" s="122"/>
      <c r="L1442" s="146"/>
    </row>
    <row r="1443" spans="2:12" ht="15">
      <c r="B1443" s="120"/>
      <c r="C1443" s="120"/>
      <c r="D1443" s="120"/>
      <c r="H1443" s="120"/>
      <c r="I1443" s="120"/>
      <c r="J1443" s="122"/>
      <c r="K1443" s="122"/>
      <c r="L1443" s="146"/>
    </row>
    <row r="1444" spans="2:12" ht="15">
      <c r="B1444" s="120"/>
      <c r="C1444" s="120"/>
      <c r="D1444" s="120"/>
      <c r="H1444" s="120"/>
      <c r="I1444" s="120"/>
      <c r="J1444" s="122"/>
      <c r="K1444" s="122"/>
      <c r="L1444" s="146"/>
    </row>
    <row r="1445" spans="2:12" ht="15">
      <c r="B1445" s="120"/>
      <c r="C1445" s="120"/>
      <c r="D1445" s="120"/>
      <c r="H1445" s="120"/>
      <c r="I1445" s="120"/>
      <c r="J1445" s="122"/>
      <c r="K1445" s="122"/>
      <c r="L1445" s="146"/>
    </row>
    <row r="1446" spans="2:12" ht="15">
      <c r="B1446" s="120"/>
      <c r="C1446" s="120"/>
      <c r="D1446" s="120"/>
      <c r="H1446" s="120"/>
      <c r="I1446" s="120"/>
      <c r="J1446" s="122"/>
      <c r="K1446" s="122"/>
      <c r="L1446" s="146"/>
    </row>
    <row r="1447" spans="2:12" ht="15">
      <c r="B1447" s="120"/>
      <c r="C1447" s="120"/>
      <c r="D1447" s="120"/>
      <c r="H1447" s="120"/>
      <c r="I1447" s="120"/>
      <c r="J1447" s="122"/>
      <c r="K1447" s="122"/>
      <c r="L1447" s="146"/>
    </row>
    <row r="1448" spans="2:12" ht="15">
      <c r="B1448" s="120"/>
      <c r="C1448" s="120"/>
      <c r="D1448" s="120"/>
      <c r="H1448" s="120"/>
      <c r="I1448" s="120"/>
      <c r="J1448" s="122"/>
      <c r="K1448" s="122"/>
      <c r="L1448" s="146"/>
    </row>
    <row r="1449" spans="2:12" ht="15">
      <c r="B1449" s="120"/>
      <c r="C1449" s="120"/>
      <c r="D1449" s="120"/>
      <c r="H1449" s="120"/>
      <c r="I1449" s="120"/>
      <c r="J1449" s="122"/>
      <c r="K1449" s="122"/>
      <c r="L1449" s="146"/>
    </row>
    <row r="1450" spans="2:12" ht="15">
      <c r="B1450" s="120"/>
      <c r="C1450" s="120"/>
      <c r="D1450" s="120"/>
      <c r="H1450" s="120"/>
      <c r="I1450" s="120"/>
      <c r="J1450" s="122"/>
      <c r="K1450" s="122"/>
      <c r="L1450" s="146"/>
    </row>
    <row r="1451" spans="2:12" ht="15">
      <c r="B1451" s="120"/>
      <c r="C1451" s="120"/>
      <c r="D1451" s="120"/>
      <c r="H1451" s="120"/>
      <c r="I1451" s="120"/>
      <c r="J1451" s="122"/>
      <c r="K1451" s="122"/>
      <c r="L1451" s="146"/>
    </row>
    <row r="1452" spans="2:12" ht="15">
      <c r="B1452" s="120"/>
      <c r="C1452" s="120"/>
      <c r="D1452" s="120"/>
      <c r="H1452" s="120"/>
      <c r="I1452" s="120"/>
      <c r="J1452" s="122"/>
      <c r="K1452" s="122"/>
      <c r="L1452" s="146"/>
    </row>
    <row r="1453" spans="2:12" ht="15">
      <c r="B1453" s="120"/>
      <c r="C1453" s="120"/>
      <c r="D1453" s="120"/>
      <c r="H1453" s="120"/>
      <c r="I1453" s="120"/>
      <c r="J1453" s="122"/>
      <c r="K1453" s="122"/>
      <c r="L1453" s="146"/>
    </row>
    <row r="1454" spans="2:12" ht="15">
      <c r="B1454" s="120"/>
      <c r="C1454" s="120"/>
      <c r="D1454" s="120"/>
      <c r="H1454" s="120"/>
      <c r="I1454" s="120"/>
      <c r="J1454" s="122"/>
      <c r="K1454" s="122"/>
      <c r="L1454" s="146"/>
    </row>
    <row r="1455" spans="2:12" ht="15">
      <c r="B1455" s="120"/>
      <c r="C1455" s="120"/>
      <c r="D1455" s="120"/>
      <c r="H1455" s="120"/>
      <c r="I1455" s="120"/>
      <c r="J1455" s="122"/>
      <c r="K1455" s="122"/>
      <c r="L1455" s="146"/>
    </row>
    <row r="1456" spans="2:12" ht="15">
      <c r="B1456" s="120"/>
      <c r="C1456" s="120"/>
      <c r="D1456" s="120"/>
      <c r="H1456" s="120"/>
      <c r="I1456" s="120"/>
      <c r="J1456" s="122"/>
      <c r="K1456" s="122"/>
      <c r="L1456" s="146"/>
    </row>
    <row r="1457" spans="2:12" ht="15">
      <c r="B1457" s="120"/>
      <c r="C1457" s="120"/>
      <c r="D1457" s="120"/>
      <c r="H1457" s="120"/>
      <c r="I1457" s="120"/>
      <c r="J1457" s="122"/>
      <c r="K1457" s="122"/>
      <c r="L1457" s="146"/>
    </row>
    <row r="1458" spans="2:12" ht="15">
      <c r="B1458" s="120"/>
      <c r="C1458" s="120"/>
      <c r="D1458" s="120"/>
      <c r="H1458" s="120"/>
      <c r="I1458" s="120"/>
      <c r="J1458" s="122"/>
      <c r="K1458" s="122"/>
      <c r="L1458" s="146"/>
    </row>
    <row r="1459" spans="2:12" ht="15">
      <c r="B1459" s="120"/>
      <c r="C1459" s="120"/>
      <c r="D1459" s="120"/>
      <c r="H1459" s="120"/>
      <c r="I1459" s="120"/>
      <c r="J1459" s="122"/>
      <c r="K1459" s="122"/>
      <c r="L1459" s="146"/>
    </row>
    <row r="1460" spans="2:12" ht="15">
      <c r="B1460" s="120"/>
      <c r="C1460" s="120"/>
      <c r="D1460" s="120"/>
      <c r="H1460" s="120"/>
      <c r="I1460" s="120"/>
      <c r="J1460" s="122"/>
      <c r="K1460" s="122"/>
      <c r="L1460" s="146"/>
    </row>
    <row r="1461" spans="2:12" ht="15">
      <c r="B1461" s="120"/>
      <c r="C1461" s="120"/>
      <c r="D1461" s="120"/>
      <c r="H1461" s="120"/>
      <c r="I1461" s="120"/>
      <c r="J1461" s="122"/>
      <c r="K1461" s="122"/>
      <c r="L1461" s="146"/>
    </row>
    <row r="1462" spans="2:12" ht="15">
      <c r="B1462" s="120"/>
      <c r="C1462" s="120"/>
      <c r="D1462" s="120"/>
      <c r="H1462" s="120"/>
      <c r="I1462" s="120"/>
      <c r="J1462" s="122"/>
      <c r="K1462" s="122"/>
      <c r="L1462" s="146"/>
    </row>
    <row r="1463" spans="2:12" ht="15">
      <c r="B1463" s="120"/>
      <c r="C1463" s="120"/>
      <c r="D1463" s="120"/>
      <c r="H1463" s="120"/>
      <c r="I1463" s="120"/>
      <c r="J1463" s="122"/>
      <c r="K1463" s="122"/>
      <c r="L1463" s="146"/>
    </row>
    <row r="1464" spans="2:12" ht="15">
      <c r="B1464" s="120"/>
      <c r="C1464" s="120"/>
      <c r="D1464" s="120"/>
      <c r="H1464" s="120"/>
      <c r="I1464" s="120"/>
      <c r="J1464" s="122"/>
      <c r="K1464" s="122"/>
      <c r="L1464" s="146"/>
    </row>
    <row r="1465" spans="2:12" ht="15">
      <c r="B1465" s="120"/>
      <c r="C1465" s="120"/>
      <c r="D1465" s="120"/>
      <c r="H1465" s="120"/>
      <c r="I1465" s="120"/>
      <c r="J1465" s="122"/>
      <c r="K1465" s="122"/>
      <c r="L1465" s="146"/>
    </row>
    <row r="1466" spans="2:12" ht="15">
      <c r="B1466" s="120"/>
      <c r="C1466" s="120"/>
      <c r="D1466" s="120"/>
      <c r="H1466" s="120"/>
      <c r="I1466" s="120"/>
      <c r="J1466" s="122"/>
      <c r="K1466" s="122"/>
      <c r="L1466" s="146"/>
    </row>
    <row r="1467" spans="2:12" ht="15">
      <c r="B1467" s="120"/>
      <c r="C1467" s="120"/>
      <c r="D1467" s="120"/>
      <c r="H1467" s="120"/>
      <c r="I1467" s="120"/>
      <c r="J1467" s="122"/>
      <c r="K1467" s="122"/>
      <c r="L1467" s="146"/>
    </row>
    <row r="1468" spans="2:12" ht="15">
      <c r="B1468" s="120"/>
      <c r="C1468" s="120"/>
      <c r="D1468" s="120"/>
      <c r="H1468" s="120"/>
      <c r="I1468" s="120"/>
      <c r="J1468" s="122"/>
      <c r="K1468" s="122"/>
      <c r="L1468" s="146"/>
    </row>
    <row r="1469" spans="2:12" ht="15">
      <c r="B1469" s="120"/>
      <c r="C1469" s="120"/>
      <c r="D1469" s="120"/>
      <c r="H1469" s="120"/>
      <c r="I1469" s="120"/>
      <c r="J1469" s="122"/>
      <c r="K1469" s="122"/>
      <c r="L1469" s="146"/>
    </row>
    <row r="1470" spans="2:12" ht="15">
      <c r="B1470" s="120"/>
      <c r="C1470" s="120"/>
      <c r="D1470" s="120"/>
      <c r="H1470" s="120"/>
      <c r="I1470" s="120"/>
      <c r="J1470" s="122"/>
      <c r="K1470" s="122"/>
      <c r="L1470" s="146"/>
    </row>
    <row r="1471" spans="2:12" ht="15">
      <c r="B1471" s="120"/>
      <c r="C1471" s="120"/>
      <c r="D1471" s="120"/>
      <c r="H1471" s="120"/>
      <c r="I1471" s="120"/>
      <c r="J1471" s="122"/>
      <c r="K1471" s="122"/>
      <c r="L1471" s="146"/>
    </row>
    <row r="1472" spans="2:12" ht="15">
      <c r="B1472" s="120"/>
      <c r="C1472" s="120"/>
      <c r="D1472" s="120"/>
      <c r="H1472" s="120"/>
      <c r="I1472" s="120"/>
      <c r="J1472" s="122"/>
      <c r="K1472" s="122"/>
      <c r="L1472" s="146"/>
    </row>
    <row r="1473" spans="2:12" ht="15">
      <c r="B1473" s="120"/>
      <c r="C1473" s="120"/>
      <c r="D1473" s="120"/>
      <c r="H1473" s="120"/>
      <c r="I1473" s="120"/>
      <c r="J1473" s="122"/>
      <c r="K1473" s="122"/>
      <c r="L1473" s="146"/>
    </row>
    <row r="1474" spans="2:12" ht="15">
      <c r="B1474" s="120"/>
      <c r="C1474" s="120"/>
      <c r="D1474" s="120"/>
      <c r="H1474" s="120"/>
      <c r="I1474" s="120"/>
      <c r="J1474" s="122"/>
      <c r="K1474" s="122"/>
      <c r="L1474" s="146"/>
    </row>
    <row r="1475" spans="2:12" ht="15">
      <c r="B1475" s="120"/>
      <c r="C1475" s="120"/>
      <c r="D1475" s="120"/>
      <c r="H1475" s="120"/>
      <c r="I1475" s="120"/>
      <c r="J1475" s="122"/>
      <c r="K1475" s="122"/>
      <c r="L1475" s="146"/>
    </row>
    <row r="1476" spans="2:12" ht="15">
      <c r="B1476" s="120"/>
      <c r="C1476" s="120"/>
      <c r="D1476" s="120"/>
      <c r="H1476" s="120"/>
      <c r="I1476" s="120"/>
      <c r="J1476" s="122"/>
      <c r="K1476" s="122"/>
      <c r="L1476" s="146"/>
    </row>
    <row r="1477" spans="2:12" ht="15">
      <c r="B1477" s="120"/>
      <c r="C1477" s="120"/>
      <c r="D1477" s="120"/>
      <c r="H1477" s="120"/>
      <c r="I1477" s="120"/>
      <c r="J1477" s="122"/>
      <c r="K1477" s="122"/>
      <c r="L1477" s="146"/>
    </row>
    <row r="1478" spans="2:12" ht="15">
      <c r="B1478" s="120"/>
      <c r="C1478" s="120"/>
      <c r="D1478" s="120"/>
      <c r="H1478" s="120"/>
      <c r="I1478" s="120"/>
      <c r="J1478" s="122"/>
      <c r="K1478" s="122"/>
      <c r="L1478" s="146"/>
    </row>
    <row r="1479" spans="2:12" ht="15">
      <c r="B1479" s="120"/>
      <c r="C1479" s="120"/>
      <c r="D1479" s="120"/>
      <c r="H1479" s="120"/>
      <c r="I1479" s="120"/>
      <c r="J1479" s="122"/>
      <c r="K1479" s="122"/>
      <c r="L1479" s="146"/>
    </row>
    <row r="1480" spans="2:12" ht="15">
      <c r="B1480" s="120"/>
      <c r="C1480" s="120"/>
      <c r="D1480" s="120"/>
      <c r="H1480" s="120"/>
      <c r="I1480" s="120"/>
      <c r="J1480" s="122"/>
      <c r="K1480" s="122"/>
      <c r="L1480" s="146"/>
    </row>
    <row r="1481" spans="2:12" ht="15">
      <c r="B1481" s="120"/>
      <c r="C1481" s="120"/>
      <c r="D1481" s="120"/>
      <c r="H1481" s="120"/>
      <c r="I1481" s="120"/>
      <c r="J1481" s="122"/>
      <c r="K1481" s="122"/>
      <c r="L1481" s="146"/>
    </row>
    <row r="1482" spans="2:12" ht="15">
      <c r="B1482" s="120"/>
      <c r="C1482" s="120"/>
      <c r="D1482" s="120"/>
      <c r="H1482" s="120"/>
      <c r="I1482" s="120"/>
      <c r="J1482" s="122"/>
      <c r="K1482" s="122"/>
      <c r="L1482" s="146"/>
    </row>
    <row r="1483" spans="2:12" ht="15">
      <c r="B1483" s="120"/>
      <c r="C1483" s="120"/>
      <c r="D1483" s="120"/>
      <c r="H1483" s="120"/>
      <c r="I1483" s="120"/>
      <c r="J1483" s="122"/>
      <c r="K1483" s="122"/>
      <c r="L1483" s="146"/>
    </row>
    <row r="1484" spans="2:12" ht="15">
      <c r="B1484" s="120"/>
      <c r="C1484" s="120"/>
      <c r="D1484" s="120"/>
      <c r="H1484" s="120"/>
      <c r="I1484" s="120"/>
      <c r="J1484" s="122"/>
      <c r="K1484" s="122"/>
      <c r="L1484" s="146"/>
    </row>
    <row r="1485" spans="2:12" ht="15">
      <c r="B1485" s="120"/>
      <c r="C1485" s="120"/>
      <c r="D1485" s="120"/>
      <c r="H1485" s="120"/>
      <c r="I1485" s="120"/>
      <c r="J1485" s="122"/>
      <c r="K1485" s="122"/>
      <c r="L1485" s="146"/>
    </row>
    <row r="1486" spans="2:12" ht="15">
      <c r="B1486" s="120"/>
      <c r="C1486" s="120"/>
      <c r="D1486" s="120"/>
      <c r="H1486" s="120"/>
      <c r="I1486" s="120"/>
      <c r="J1486" s="122"/>
      <c r="K1486" s="122"/>
      <c r="L1486" s="146"/>
    </row>
    <row r="1487" spans="2:12" ht="15">
      <c r="B1487" s="120"/>
      <c r="C1487" s="120"/>
      <c r="D1487" s="120"/>
      <c r="H1487" s="120"/>
      <c r="I1487" s="120"/>
      <c r="J1487" s="122"/>
      <c r="K1487" s="122"/>
      <c r="L1487" s="146"/>
    </row>
    <row r="1488" spans="2:12" ht="15">
      <c r="B1488" s="120"/>
      <c r="C1488" s="120"/>
      <c r="D1488" s="120"/>
      <c r="H1488" s="120"/>
      <c r="I1488" s="120"/>
      <c r="J1488" s="122"/>
      <c r="K1488" s="122"/>
      <c r="L1488" s="146"/>
    </row>
    <row r="1489" spans="2:12" ht="15">
      <c r="B1489" s="120"/>
      <c r="C1489" s="120"/>
      <c r="D1489" s="120"/>
      <c r="H1489" s="120"/>
      <c r="I1489" s="120"/>
      <c r="J1489" s="122"/>
      <c r="K1489" s="122"/>
      <c r="L1489" s="146"/>
    </row>
    <row r="1490" spans="2:12" ht="15">
      <c r="B1490" s="120"/>
      <c r="C1490" s="120"/>
      <c r="D1490" s="120"/>
      <c r="H1490" s="120"/>
      <c r="I1490" s="120"/>
      <c r="J1490" s="122"/>
      <c r="K1490" s="122"/>
      <c r="L1490" s="146"/>
    </row>
    <row r="1491" spans="2:12" ht="15">
      <c r="B1491" s="120"/>
      <c r="C1491" s="120"/>
      <c r="D1491" s="120"/>
      <c r="H1491" s="120"/>
      <c r="I1491" s="120"/>
      <c r="J1491" s="122"/>
      <c r="K1491" s="122"/>
      <c r="L1491" s="146"/>
    </row>
    <row r="1492" spans="2:12" ht="15">
      <c r="B1492" s="120"/>
      <c r="C1492" s="120"/>
      <c r="D1492" s="120"/>
      <c r="H1492" s="120"/>
      <c r="I1492" s="120"/>
      <c r="J1492" s="122"/>
      <c r="K1492" s="122"/>
      <c r="L1492" s="146"/>
    </row>
    <row r="1493" spans="2:12" ht="15">
      <c r="B1493" s="120"/>
      <c r="C1493" s="120"/>
      <c r="D1493" s="120"/>
      <c r="H1493" s="120"/>
      <c r="I1493" s="120"/>
      <c r="J1493" s="122"/>
      <c r="K1493" s="122"/>
      <c r="L1493" s="146"/>
    </row>
    <row r="1494" spans="2:12" ht="15">
      <c r="B1494" s="120"/>
      <c r="C1494" s="120"/>
      <c r="D1494" s="120"/>
      <c r="H1494" s="120"/>
      <c r="I1494" s="120"/>
      <c r="J1494" s="122"/>
      <c r="K1494" s="122"/>
      <c r="L1494" s="146"/>
    </row>
    <row r="1495" spans="2:12" ht="15">
      <c r="B1495" s="120"/>
      <c r="C1495" s="120"/>
      <c r="D1495" s="120"/>
      <c r="H1495" s="120"/>
      <c r="I1495" s="120"/>
      <c r="J1495" s="122"/>
      <c r="K1495" s="122"/>
      <c r="L1495" s="146"/>
    </row>
    <row r="1496" spans="2:12" ht="15">
      <c r="B1496" s="120"/>
      <c r="C1496" s="120"/>
      <c r="D1496" s="120"/>
      <c r="H1496" s="120"/>
      <c r="I1496" s="120"/>
      <c r="J1496" s="122"/>
      <c r="K1496" s="122"/>
      <c r="L1496" s="146"/>
    </row>
    <row r="1497" spans="2:12" ht="15">
      <c r="B1497" s="120"/>
      <c r="C1497" s="120"/>
      <c r="D1497" s="120"/>
      <c r="H1497" s="120"/>
      <c r="I1497" s="120"/>
      <c r="J1497" s="122"/>
      <c r="K1497" s="122"/>
      <c r="L1497" s="146"/>
    </row>
    <row r="1498" spans="2:12" ht="15">
      <c r="B1498" s="120"/>
      <c r="C1498" s="120"/>
      <c r="D1498" s="120"/>
      <c r="H1498" s="120"/>
      <c r="I1498" s="120"/>
      <c r="J1498" s="122"/>
      <c r="K1498" s="122"/>
      <c r="L1498" s="146"/>
    </row>
    <row r="1499" spans="2:12" ht="15">
      <c r="B1499" s="120"/>
      <c r="C1499" s="120"/>
      <c r="D1499" s="120"/>
      <c r="H1499" s="120"/>
      <c r="I1499" s="120"/>
      <c r="J1499" s="122"/>
      <c r="K1499" s="122"/>
      <c r="L1499" s="146"/>
    </row>
    <row r="1500" spans="2:12" ht="15">
      <c r="B1500" s="120"/>
      <c r="C1500" s="120"/>
      <c r="D1500" s="120"/>
      <c r="H1500" s="120"/>
      <c r="I1500" s="120"/>
      <c r="J1500" s="122"/>
      <c r="K1500" s="122"/>
      <c r="L1500" s="146"/>
    </row>
    <row r="1501" spans="2:12" ht="15">
      <c r="B1501" s="120"/>
      <c r="C1501" s="120"/>
      <c r="D1501" s="120"/>
      <c r="H1501" s="120"/>
      <c r="I1501" s="120"/>
      <c r="J1501" s="122"/>
      <c r="K1501" s="122"/>
      <c r="L1501" s="146"/>
    </row>
    <row r="1502" spans="2:12" ht="15">
      <c r="B1502" s="120"/>
      <c r="C1502" s="120"/>
      <c r="D1502" s="120"/>
      <c r="H1502" s="120"/>
      <c r="I1502" s="120"/>
      <c r="J1502" s="122"/>
      <c r="K1502" s="122"/>
      <c r="L1502" s="146"/>
    </row>
    <row r="1503" spans="2:12" ht="15">
      <c r="B1503" s="120"/>
      <c r="C1503" s="120"/>
      <c r="D1503" s="120"/>
      <c r="H1503" s="120"/>
      <c r="I1503" s="120"/>
      <c r="J1503" s="122"/>
      <c r="K1503" s="122"/>
      <c r="L1503" s="146"/>
    </row>
    <row r="1504" spans="2:12" ht="15">
      <c r="B1504" s="120"/>
      <c r="C1504" s="120"/>
      <c r="D1504" s="120"/>
      <c r="H1504" s="120"/>
      <c r="I1504" s="120"/>
      <c r="J1504" s="122"/>
      <c r="K1504" s="122"/>
      <c r="L1504" s="146"/>
    </row>
    <row r="1505" spans="2:12" ht="15">
      <c r="B1505" s="120"/>
      <c r="C1505" s="120"/>
      <c r="D1505" s="120"/>
      <c r="H1505" s="120"/>
      <c r="I1505" s="120"/>
      <c r="J1505" s="122"/>
      <c r="K1505" s="122"/>
      <c r="L1505" s="146"/>
    </row>
    <row r="1506" spans="2:12" ht="15">
      <c r="B1506" s="120"/>
      <c r="C1506" s="120"/>
      <c r="D1506" s="120"/>
      <c r="H1506" s="120"/>
      <c r="I1506" s="120"/>
      <c r="J1506" s="122"/>
      <c r="K1506" s="122"/>
      <c r="L1506" s="146"/>
    </row>
    <row r="1507" spans="2:12" ht="15">
      <c r="B1507" s="120"/>
      <c r="C1507" s="120"/>
      <c r="D1507" s="120"/>
      <c r="H1507" s="120"/>
      <c r="I1507" s="120"/>
      <c r="J1507" s="122"/>
      <c r="K1507" s="122"/>
      <c r="L1507" s="146"/>
    </row>
    <row r="1508" spans="2:12" ht="15">
      <c r="B1508" s="120"/>
      <c r="C1508" s="120"/>
      <c r="D1508" s="120"/>
      <c r="H1508" s="120"/>
      <c r="I1508" s="120"/>
      <c r="J1508" s="122"/>
      <c r="K1508" s="122"/>
      <c r="L1508" s="146"/>
    </row>
    <row r="1509" spans="2:12" ht="15">
      <c r="B1509" s="120"/>
      <c r="C1509" s="120"/>
      <c r="D1509" s="120"/>
      <c r="H1509" s="120"/>
      <c r="I1509" s="120"/>
      <c r="J1509" s="122"/>
      <c r="K1509" s="122"/>
      <c r="L1509" s="146"/>
    </row>
    <row r="1510" spans="2:12" ht="15">
      <c r="B1510" s="120"/>
      <c r="C1510" s="120"/>
      <c r="D1510" s="120"/>
      <c r="H1510" s="120"/>
      <c r="I1510" s="120"/>
      <c r="J1510" s="122"/>
      <c r="K1510" s="122"/>
      <c r="L1510" s="146"/>
    </row>
    <row r="1511" spans="2:12" ht="15">
      <c r="B1511" s="120"/>
      <c r="C1511" s="120"/>
      <c r="D1511" s="120"/>
      <c r="H1511" s="120"/>
      <c r="I1511" s="120"/>
      <c r="J1511" s="122"/>
      <c r="K1511" s="122"/>
      <c r="L1511" s="146"/>
    </row>
    <row r="1512" spans="2:12" ht="15">
      <c r="B1512" s="120"/>
      <c r="C1512" s="120"/>
      <c r="D1512" s="120"/>
      <c r="H1512" s="120"/>
      <c r="I1512" s="120"/>
      <c r="J1512" s="122"/>
      <c r="K1512" s="122"/>
      <c r="L1512" s="146"/>
    </row>
    <row r="1513" spans="2:12" ht="15">
      <c r="B1513" s="120"/>
      <c r="C1513" s="120"/>
      <c r="D1513" s="120"/>
      <c r="H1513" s="120"/>
      <c r="I1513" s="120"/>
      <c r="J1513" s="122"/>
      <c r="K1513" s="122"/>
      <c r="L1513" s="146"/>
    </row>
    <row r="1514" spans="2:12" ht="15">
      <c r="B1514" s="120"/>
      <c r="C1514" s="120"/>
      <c r="D1514" s="120"/>
      <c r="H1514" s="120"/>
      <c r="I1514" s="120"/>
      <c r="J1514" s="122"/>
      <c r="K1514" s="122"/>
      <c r="L1514" s="146"/>
    </row>
  </sheetData>
  <sheetProtection/>
  <mergeCells count="15">
    <mergeCell ref="C4:C5"/>
    <mergeCell ref="D4:D5"/>
    <mergeCell ref="E4:E5"/>
    <mergeCell ref="F4:F5"/>
    <mergeCell ref="G4:G5"/>
    <mergeCell ref="A1:L1"/>
    <mergeCell ref="A2:L2"/>
    <mergeCell ref="A3:L3"/>
    <mergeCell ref="K4:K5"/>
    <mergeCell ref="L4:L5"/>
    <mergeCell ref="I4:I5"/>
    <mergeCell ref="J4:J5"/>
    <mergeCell ref="A4:A5"/>
    <mergeCell ref="H4:H5"/>
    <mergeCell ref="B4:B5"/>
  </mergeCells>
  <printOptions/>
  <pageMargins left="0.5905511811023623" right="0.1968503937007874" top="0.1968503937007874" bottom="0.1968503937007874" header="0" footer="0"/>
  <pageSetup horizontalDpi="600" verticalDpi="600" orientation="portrait" paperSize="9" scale="60" r:id="rId1"/>
  <rowBreaks count="9" manualBreakCount="9">
    <brk id="78" max="11" man="1"/>
    <brk id="143" max="11" man="1"/>
    <brk id="198" max="11" man="1"/>
    <brk id="269" max="11" man="1"/>
    <brk id="334" max="11" man="1"/>
    <brk id="401" max="11" man="1"/>
    <brk id="454" max="11" man="1"/>
    <brk id="552" max="11" man="1"/>
    <brk id="6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2017-04-14T09:04:55Z</cp:lastPrinted>
  <dcterms:created xsi:type="dcterms:W3CDTF">2014-10-28T05:10:58Z</dcterms:created>
  <dcterms:modified xsi:type="dcterms:W3CDTF">2017-09-21T06:05:43Z</dcterms:modified>
  <cp:category/>
  <cp:version/>
  <cp:contentType/>
  <cp:contentStatus/>
</cp:coreProperties>
</file>