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7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'3'!$8:$8</definedName>
    <definedName name="_xlnm.Print_Titles" localSheetId="2">'5'!$8:$9</definedName>
    <definedName name="_xlnm.Print_Titles" localSheetId="3">'6'!$5:$6</definedName>
    <definedName name="_xlnm.Print_Titles" localSheetId="4">'7'!$6:$7</definedName>
    <definedName name="_xlnm.Print_Area" localSheetId="7">'10'!$A$1:$E$34</definedName>
    <definedName name="_xlnm.Print_Area" localSheetId="0">'3'!$A$1:$E$73</definedName>
    <definedName name="_xlnm.Print_Area" localSheetId="1">'4'!$A$1:$F$54</definedName>
    <definedName name="_xlnm.Print_Area" localSheetId="2">'5'!$A$1:$K$907</definedName>
    <definedName name="_xlnm.Print_Area" localSheetId="3">'6'!$A$1:$L$744</definedName>
    <definedName name="_xlnm.Print_Area" localSheetId="4">'7'!$A$1:$L$202</definedName>
    <definedName name="_xlnm.Print_Area" localSheetId="5">'8'!$A$1:$E$11</definedName>
    <definedName name="_xlnm.Print_Area" localSheetId="6">'9'!$A$1:$D$14</definedName>
  </definedNames>
  <calcPr fullCalcOnLoad="1"/>
</workbook>
</file>

<file path=xl/sharedStrings.xml><?xml version="1.0" encoding="utf-8"?>
<sst xmlns="http://schemas.openxmlformats.org/spreadsheetml/2006/main" count="6087" uniqueCount="624">
  <si>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</si>
  <si>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</si>
  <si>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</si>
  <si>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</si>
  <si>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</si>
  <si>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</si>
  <si>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</si>
  <si>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</si>
  <si>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</si>
  <si>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</si>
  <si>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</si>
  <si>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</si>
  <si>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</si>
  <si>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</si>
  <si>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</si>
  <si>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</si>
  <si>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</si>
  <si>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</si>
  <si>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</si>
  <si>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</si>
  <si>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</si>
  <si>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</si>
  <si>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</si>
  <si>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</si>
  <si>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</si>
  <si>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</si>
  <si>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</si>
  <si>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</si>
  <si>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</si>
  <si>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</si>
  <si>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</si>
  <si>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</si>
  <si>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</si>
  <si>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</si>
  <si>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</si>
  <si>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</si>
  <si>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</si>
  <si>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</si>
  <si>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</si>
  <si>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</si>
  <si>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</si>
  <si>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</si>
  <si>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</si>
  <si>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</si>
  <si>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</si>
  <si>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</si>
  <si>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</si>
  <si>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</si>
  <si>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</si>
  <si>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</si>
  <si>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</si>
  <si>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</si>
  <si>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</si>
  <si>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</si>
  <si>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</si>
  <si>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</si>
  <si>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</si>
  <si>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</si>
  <si>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</si>
  <si>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</si>
  <si>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</si>
  <si>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</si>
  <si>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</si>
  <si>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</si>
  <si>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</si>
  <si>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</si>
  <si>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</si>
  <si>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</si>
  <si>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</si>
  <si>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</si>
  <si>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</si>
  <si>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</si>
  <si>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</si>
  <si>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</si>
  <si>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</si>
  <si>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</si>
  <si>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</si>
  <si>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</si>
  <si>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</si>
  <si>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</si>
  <si>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</si>
  <si>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</si>
  <si>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</si>
  <si>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</si>
  <si>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</si>
  <si>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</si>
  <si>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</si>
  <si>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</si>
  <si>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</si>
  <si>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</si>
  <si>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</si>
  <si>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</si>
  <si>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</si>
  <si>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</si>
  <si>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</si>
  <si>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</si>
  <si>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</si>
  <si>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</si>
  <si>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</si>
  <si>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</si>
  <si>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</si>
  <si>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</si>
  <si>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</si>
  <si>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</si>
  <si>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</si>
  <si>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</si>
  <si>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</si>
  <si>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</si>
  <si>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</si>
  <si>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</si>
  <si>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</si>
  <si>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</si>
  <si>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</si>
  <si>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</si>
  <si>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</si>
  <si>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</si>
  <si>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</si>
  <si>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</si>
  <si>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</si>
  <si>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</si>
  <si>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</si>
  <si>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</si>
  <si>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</si>
  <si>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</si>
  <si>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</si>
  <si>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</si>
  <si>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</si>
  <si>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</si>
  <si>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</si>
  <si>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</si>
  <si>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</si>
  <si>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</si>
  <si>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</si>
  <si>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</si>
  <si>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</si>
  <si>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</si>
  <si>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</si>
  <si>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</si>
  <si>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</si>
  <si>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</si>
  <si>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</si>
  <si>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</si>
  <si>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</si>
  <si>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</si>
  <si>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</si>
  <si>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</si>
  <si>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</si>
  <si>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</si>
  <si>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</si>
  <si>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</si>
  <si>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</si>
  <si>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</si>
  <si>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</si>
  <si>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</si>
  <si>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</si>
  <si>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</si>
  <si>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</si>
  <si>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</si>
  <si>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</si>
  <si>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</si>
  <si>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</si>
  <si>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</si>
  <si>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</si>
  <si>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</si>
  <si>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</si>
  <si>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</si>
  <si>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</si>
  <si>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</si>
  <si>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</si>
  <si>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</si>
  <si>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</si>
  <si>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</si>
  <si>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</si>
  <si>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</si>
  <si>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</si>
  <si>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</si>
  <si>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</si>
  <si>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</si>
  <si>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</si>
  <si>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</si>
  <si>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</si>
  <si>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</si>
  <si>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</si>
  <si>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</si>
  <si>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</si>
  <si>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</si>
  <si>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</si>
  <si>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</si>
  <si>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</si>
  <si>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</si>
  <si>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</si>
  <si>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</si>
  <si>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</si>
  <si>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</si>
  <si>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</si>
  <si>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</si>
  <si>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</si>
  <si>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</si>
  <si>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</si>
  <si>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</si>
  <si>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</si>
  <si>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</si>
  <si>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</si>
  <si>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</si>
  <si>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</si>
  <si>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</si>
  <si>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</si>
  <si>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</si>
  <si>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</si>
  <si>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</si>
  <si>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</si>
  <si>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</si>
  <si>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</si>
  <si>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</si>
  <si>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</si>
  <si>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</si>
  <si>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</si>
  <si>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</si>
  <si>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</si>
  <si>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</si>
  <si>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</si>
  <si>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</si>
  <si>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</si>
  <si>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</si>
  <si>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</si>
  <si>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</si>
  <si>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</si>
  <si>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</si>
  <si>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</si>
  <si>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</si>
  <si>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</si>
  <si>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</si>
  <si>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</si>
  <si>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</si>
  <si>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</si>
  <si>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</si>
  <si>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</si>
  <si>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</si>
  <si>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</si>
  <si>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</si>
  <si>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</si>
  <si>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</si>
  <si>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</si>
  <si>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</si>
  <si>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</si>
  <si>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</si>
  <si>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</si>
  <si>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</si>
  <si>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</si>
  <si>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</si>
  <si>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</si>
  <si>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</si>
  <si>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</si>
  <si>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</si>
  <si>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</si>
  <si>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</si>
  <si>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</si>
  <si>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</si>
  <si>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</si>
  <si>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</si>
  <si>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</si>
  <si>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</si>
  <si>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</si>
  <si>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</si>
  <si>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</si>
  <si>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</si>
  <si>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</si>
  <si>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</si>
  <si>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</si>
  <si>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</si>
  <si>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</si>
  <si>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</si>
  <si>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</si>
  <si>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</si>
  <si>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</si>
  <si>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</si>
  <si>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</si>
  <si>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</si>
  <si>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</si>
  <si>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</si>
  <si>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</si>
  <si>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</si>
  <si>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</si>
  <si>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</si>
  <si>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</si>
  <si>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</si>
  <si>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</si>
  <si>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</si>
  <si>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</si>
  <si>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</si>
  <si>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</si>
  <si>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</si>
  <si>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</si>
  <si>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</si>
  <si>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</si>
  <si>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</si>
  <si>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</si>
  <si>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</si>
  <si>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</si>
  <si>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</si>
  <si>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</si>
  <si>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</si>
  <si>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</si>
  <si>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</si>
  <si>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</si>
  <si>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</si>
  <si>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</si>
  <si>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</si>
  <si>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</si>
  <si>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</si>
  <si>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</si>
  <si>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</si>
  <si>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</si>
  <si>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</si>
  <si>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</si>
  <si>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</si>
  <si>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</si>
  <si>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</si>
  <si>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</si>
  <si>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</si>
  <si>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</si>
  <si>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</si>
  <si>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</si>
  <si>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</si>
  <si>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</si>
  <si>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</si>
  <si>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</si>
  <si>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</si>
  <si>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</si>
  <si>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</si>
  <si>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</si>
  <si>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</si>
  <si>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</si>
  <si>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</si>
  <si>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</si>
  <si>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</si>
  <si>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</si>
  <si>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</si>
  <si>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</si>
  <si>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</si>
  <si>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</si>
  <si>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</si>
  <si>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</si>
  <si>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</si>
  <si>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</si>
  <si>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</si>
  <si>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</si>
  <si>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</si>
  <si>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</si>
  <si>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</si>
  <si>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</si>
  <si>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</si>
  <si>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</si>
  <si>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</si>
  <si>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</si>
  <si>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</si>
  <si>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</si>
  <si>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</si>
  <si>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</si>
  <si>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</si>
  <si>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</si>
  <si>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</si>
  <si>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</si>
  <si>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</si>
  <si>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</si>
  <si>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</si>
  <si>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</si>
  <si>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</si>
  <si>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</si>
  <si>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</si>
  <si>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</si>
  <si>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</si>
  <si>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</si>
  <si>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</si>
  <si>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</si>
  <si>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</si>
  <si>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</si>
  <si>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</si>
  <si>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</si>
  <si>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</si>
  <si>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</si>
  <si>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</si>
  <si>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</si>
  <si>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</si>
  <si>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</si>
  <si>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</si>
  <si>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</si>
  <si>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</si>
  <si>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</si>
  <si>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</si>
  <si>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</si>
  <si>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</si>
  <si>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</si>
  <si>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</si>
  <si>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</si>
  <si>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</si>
  <si>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</si>
  <si>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</si>
  <si>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</si>
  <si>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</si>
  <si>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</si>
  <si>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</si>
  <si>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</si>
  <si>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</si>
  <si>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</si>
  <si>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</si>
  <si>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</si>
  <si>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</si>
  <si>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</si>
  <si>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</si>
  <si>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</si>
  <si>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</si>
  <si>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</si>
  <si>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</si>
  <si>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</si>
  <si>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</si>
  <si>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</si>
  <si>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</si>
  <si>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</si>
  <si>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</si>
  <si>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</si>
  <si>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</si>
  <si>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</si>
  <si>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</si>
  <si>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</si>
  <si>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</si>
  <si>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</si>
  <si>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</si>
  <si>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</si>
  <si>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</si>
  <si>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</si>
  <si>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</si>
  <si>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</si>
  <si>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</si>
  <si>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</si>
  <si>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</si>
  <si>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</si>
  <si>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</si>
  <si>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</si>
  <si>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</si>
  <si>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</si>
  <si>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</si>
  <si>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</si>
  <si>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</si>
  <si>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</si>
  <si>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</si>
  <si>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</si>
  <si>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</si>
  <si>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</si>
  <si>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</si>
  <si>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</si>
  <si>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</si>
  <si>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</si>
  <si>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</si>
  <si>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</si>
  <si>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</si>
  <si>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</si>
  <si>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</si>
  <si>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</si>
  <si>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</si>
  <si>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</si>
  <si>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</si>
  <si>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</si>
  <si>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</si>
  <si>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</si>
  <si>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</si>
  <si>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</si>
  <si>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</si>
  <si>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</si>
  <si>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</si>
  <si>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</si>
  <si>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</si>
  <si>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</si>
  <si>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</si>
  <si>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</si>
  <si>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</si>
  <si>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</si>
  <si>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</si>
  <si>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</si>
  <si>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</si>
  <si>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</si>
  <si>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</si>
  <si>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</si>
  <si>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</si>
  <si>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</si>
  <si>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</si>
  <si>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</si>
  <si>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</si>
  <si>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</si>
  <si>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</si>
  <si>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</si>
  <si>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</si>
  <si>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</si>
  <si>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</si>
  <si>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</si>
  <si>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</si>
  <si>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</si>
  <si>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</si>
  <si>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</si>
  <si>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</si>
  <si>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</si>
  <si>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</si>
  <si>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</si>
  <si>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</si>
  <si>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</si>
  <si>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</si>
  <si>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</si>
  <si>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</si>
  <si>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</si>
  <si>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</si>
  <si>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</si>
  <si>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</si>
  <si>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</si>
  <si>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</si>
  <si>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</si>
  <si>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</si>
  <si>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</si>
  <si>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</si>
  <si>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</si>
  <si>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</si>
  <si>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</si>
  <si>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</si>
  <si>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</si>
  <si>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</si>
  <si>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</si>
  <si>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>Подпрограмма 1 ««О противодействии коррупции в Верховском районе Орловской области на 2020-2022 годы»</t>
  </si>
  <si>
    <t>111 000000 0000 120</t>
  </si>
  <si>
    <t>111 0105000 0000 120</t>
  </si>
  <si>
    <t>Муниципальная программа "Молодежь Верховского района на 2014-2024 годы"</t>
  </si>
  <si>
    <t xml:space="preserve">Подпрограмма 1 «Комплексные меры противодействия злоупотреблению наркотиками и их незаконному обороту на 2016–2024 годы» </t>
  </si>
  <si>
    <t>Подпрограмма 2 «Обеспечение жильем молодых семей на 2016–2024 годы»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</si>
  <si>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</si>
  <si>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</si>
  <si>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202 25513 05 0000 150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</si>
  <si>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</si>
  <si>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</si>
  <si>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</si>
  <si>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</si>
  <si>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</si>
  <si>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</si>
  <si>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</si>
  <si>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</si>
  <si>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</si>
  <si>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</si>
  <si>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Развитие сети учреждений культурно-досугового типа</t>
  </si>
  <si>
    <t>900А155130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</si>
  <si>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</si>
  <si>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Основное мероприятие "Реализация федеральной целевой программы "Увековечение памяти погибших при защите Отечества на 2019 - 2024 годы""</t>
  </si>
  <si>
    <t>54202L2990</t>
  </si>
  <si>
    <t>Субсидии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</si>
  <si>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</si>
  <si>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Основное мероприятие "Создание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</si>
  <si>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</si>
  <si>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</si>
  <si>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</si>
  <si>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</si>
  <si>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</si>
  <si>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 xml:space="preserve">                                                                                                   Приложение 3</t>
  </si>
  <si>
    <t>Код бюджетной классификации Российской Федерации</t>
  </si>
  <si>
    <t>202 25097 05 0000 150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</si>
  <si>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</si>
  <si>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</si>
  <si>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Ежемесячное денежное вознаграждение за классное руководство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</si>
  <si>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</si>
  <si>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</si>
  <si>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</si>
  <si>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</si>
  <si>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Приложение 4</t>
  </si>
  <si>
    <t xml:space="preserve">   Приложение 5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</si>
  <si>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2019-2024 годы »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</si>
  <si>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</si>
  <si>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</si>
  <si>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</si>
  <si>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</si>
  <si>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</si>
  <si>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</si>
  <si>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 xml:space="preserve">                                                                                                   Приложение 10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</si>
  <si>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</si>
  <si>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</si>
  <si>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</si>
  <si>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</si>
  <si>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</si>
  <si>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</si>
  <si>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</si>
  <si>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</si>
  <si>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</si>
  <si>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</si>
  <si>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</si>
  <si>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</si>
  <si>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</si>
  <si>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Обеспечение автотранспортом</t>
  </si>
  <si>
    <t>202 19999 05 0000 150</t>
  </si>
  <si>
    <t>Прочие дотации бюджетам муниципальных районов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</si>
  <si>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</si>
  <si>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</si>
  <si>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</si>
  <si>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</si>
  <si>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2023 год</t>
  </si>
  <si>
    <t>2024 год</t>
  </si>
  <si>
    <t>2025 год</t>
  </si>
  <si>
    <t>Ведомственная структура расходов бюджета Верховского района на 2023 год и на плановый период 2024 и 2025 годов</t>
  </si>
  <si>
    <t>Прогнозное поступление доходов в бюджет Верховского района на 2023 год и на плановый период 2024 и 2025 годов</t>
  </si>
  <si>
    <t>Муниципальная программа «Развитие системы образования Верховского района на 2022 – 2025 годы»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</si>
  <si>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2025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</si>
  <si>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</si>
  <si>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2025 годы"</t>
  </si>
  <si>
    <t xml:space="preserve">Организация оздоровительной кампании для детей </t>
  </si>
  <si>
    <t>Утверждено, тыс. рублей</t>
  </si>
  <si>
    <t>Распределение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</si>
  <si>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Верховского района на 2023 год и на плановый период 2024 и 2025 годов</t>
  </si>
  <si>
    <t xml:space="preserve">Распределение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на 2023 год и на плановый период 2024 и 2025 годов
</t>
  </si>
  <si>
    <t>Муниципальная программа «Развитие системы образования Верховского района на 2022 – 2024 годы»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</si>
  <si>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 на территории РФ</t>
  </si>
  <si>
    <t>Субсидии организациям автотранспорта</t>
  </si>
  <si>
    <t>Поступление доходов и распределение бюджетных ассигнований Дорожного фонда Верховского района  на 2023 год и на плановый период 2024 и 2025 годов</t>
  </si>
  <si>
    <t>Программа муниципальных внутренних заимствований Верховского района на 2023 год и на плановый период 2024 и 2025 годов</t>
  </si>
  <si>
    <t>Источники финансирования дефицита бюджета Верховского района на 2023 год и на плановый период 2024 и 2025 годов</t>
  </si>
  <si>
    <t xml:space="preserve">                                                                                                   Приложение 6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</si>
  <si>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№16/77-рс от 30 ноября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</si>
  <si>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16/77-рс от 30 ноября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</si>
  <si>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16/77-рс  от 30 ноября 2022 года 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</si>
  <si>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16/77-рс  от 30 ноября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</si>
  <si>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16/77-рс  от 30 ноября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</si>
  <si>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16/77-рс от 30 ноября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</si>
</sst>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20" borderId="0">
      <alignment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0">
      <alignment wrapText="1"/>
      <protection/>
    </xf>
    <xf numFmtId="0" fontId="49" fillId="0" borderId="2">
      <alignment horizontal="right"/>
      <protection/>
    </xf>
    <xf numFmtId="0" fontId="48" fillId="20" borderId="0">
      <alignment shrinkToFit="1"/>
      <protection/>
    </xf>
    <xf numFmtId="4" fontId="49" fillId="21" borderId="2">
      <alignment horizontal="right" vertical="top" shrinkToFit="1"/>
      <protection/>
    </xf>
    <xf numFmtId="4" fontId="49" fillId="22" borderId="2">
      <alignment horizontal="right" vertical="top" shrinkToFi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0" borderId="0">
      <alignment horizontal="left" wrapText="1"/>
      <protection/>
    </xf>
    <xf numFmtId="0" fontId="49" fillId="0" borderId="1">
      <alignment vertical="top" wrapText="1"/>
      <protection/>
    </xf>
    <xf numFmtId="0" fontId="49" fillId="0" borderId="1">
      <alignment vertical="top" wrapText="1"/>
      <protection/>
    </xf>
    <xf numFmtId="1" fontId="48" fillId="0" borderId="1">
      <alignment horizontal="left" vertical="top" wrapText="1" indent="2"/>
      <protection/>
    </xf>
    <xf numFmtId="0" fontId="51" fillId="0" borderId="3">
      <alignment horizontal="left" wrapText="1" indent="2"/>
      <protection/>
    </xf>
    <xf numFmtId="1" fontId="48" fillId="0" borderId="1">
      <alignment horizontal="center" vertical="top" shrinkToFit="1"/>
      <protection/>
    </xf>
    <xf numFmtId="1" fontId="48" fillId="0" borderId="1">
      <alignment horizontal="center" vertical="top" shrinkToFit="1"/>
      <protection/>
    </xf>
    <xf numFmtId="0" fontId="48" fillId="20" borderId="0">
      <alignment horizontal="center"/>
      <protection/>
    </xf>
    <xf numFmtId="4" fontId="49" fillId="21" borderId="1">
      <alignment horizontal="right" vertical="top" shrinkToFit="1"/>
      <protection/>
    </xf>
    <xf numFmtId="4" fontId="49" fillId="0" borderId="1">
      <alignment horizontal="right" vertical="top" shrinkToFit="1"/>
      <protection/>
    </xf>
    <xf numFmtId="4" fontId="48" fillId="0" borderId="1">
      <alignment horizontal="right" vertical="top" shrinkToFit="1"/>
      <protection/>
    </xf>
    <xf numFmtId="4" fontId="49" fillId="22" borderId="1">
      <alignment horizontal="right" vertical="top" shrinkToFit="1"/>
      <protection/>
    </xf>
    <xf numFmtId="49" fontId="51" fillId="0" borderId="1">
      <alignment horizontal="center"/>
      <protection/>
    </xf>
    <xf numFmtId="4" fontId="52" fillId="0" borderId="1">
      <alignment vertical="center" shrinkToFit="1"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4" applyNumberFormat="0" applyAlignment="0" applyProtection="0"/>
    <xf numFmtId="0" fontId="54" fillId="30" borderId="5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10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8" fillId="33" borderId="0">
      <alignment/>
      <protection/>
    </xf>
    <xf numFmtId="0" fontId="21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71" fillId="0" borderId="13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1" fillId="37" borderId="13" xfId="0" applyFont="1" applyFill="1" applyBorder="1" applyAlignment="1">
      <alignment vertical="center" wrapText="1"/>
    </xf>
    <xf numFmtId="0" fontId="72" fillId="37" borderId="13" xfId="0" applyFont="1" applyFill="1" applyBorder="1" applyAlignment="1">
      <alignment vertical="center" wrapText="1"/>
    </xf>
    <xf numFmtId="0" fontId="73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2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71" fillId="0" borderId="13" xfId="0" applyFont="1" applyBorder="1" applyAlignment="1">
      <alignment horizontal="justify" vertical="center" wrapText="1"/>
    </xf>
    <xf numFmtId="0" fontId="7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3" fillId="37" borderId="0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1" fillId="37" borderId="13" xfId="83" applyFont="1" applyFill="1" applyBorder="1" applyAlignment="1">
      <alignment vertical="top" wrapText="1"/>
      <protection/>
    </xf>
    <xf numFmtId="0" fontId="72" fillId="37" borderId="13" xfId="83" applyFont="1" applyFill="1" applyBorder="1" applyAlignment="1">
      <alignment vertical="top" wrapText="1"/>
      <protection/>
    </xf>
    <xf numFmtId="172" fontId="72" fillId="37" borderId="0" xfId="0" applyNumberFormat="1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justify" vertical="center" wrapText="1"/>
    </xf>
    <xf numFmtId="0" fontId="72" fillId="37" borderId="13" xfId="0" applyFont="1" applyFill="1" applyBorder="1" applyAlignment="1">
      <alignment wrapText="1"/>
    </xf>
    <xf numFmtId="172" fontId="71" fillId="37" borderId="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4" fillId="37" borderId="13" xfId="0" applyFont="1" applyFill="1" applyBorder="1" applyAlignment="1">
      <alignment wrapText="1"/>
    </xf>
    <xf numFmtId="0" fontId="74" fillId="37" borderId="13" xfId="87" applyFont="1" applyFill="1" applyBorder="1" applyAlignment="1" quotePrefix="1">
      <alignment wrapText="1"/>
      <protection/>
    </xf>
    <xf numFmtId="0" fontId="74" fillId="37" borderId="13" xfId="0" applyFont="1" applyFill="1" applyBorder="1" applyAlignment="1">
      <alignment horizontal="left" vertical="center" wrapText="1"/>
    </xf>
    <xf numFmtId="173" fontId="74" fillId="37" borderId="13" xfId="0" applyNumberFormat="1" applyFont="1" applyFill="1" applyBorder="1" applyAlignment="1">
      <alignment horizontal="left" wrapText="1"/>
    </xf>
    <xf numFmtId="0" fontId="74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72" fillId="37" borderId="13" xfId="0" applyFont="1" applyFill="1" applyBorder="1" applyAlignment="1">
      <alignment horizontal="center" wrapText="1"/>
    </xf>
    <xf numFmtId="49" fontId="71" fillId="37" borderId="13" xfId="83" applyNumberFormat="1" applyFont="1" applyFill="1" applyBorder="1" applyAlignment="1">
      <alignment horizontal="center" shrinkToFit="1"/>
      <protection/>
    </xf>
    <xf numFmtId="49" fontId="72" fillId="37" borderId="13" xfId="83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2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3" fillId="37" borderId="13" xfId="0" applyFont="1" applyFill="1" applyBorder="1" applyAlignment="1">
      <alignment horizontal="center" wrapText="1"/>
    </xf>
    <xf numFmtId="173" fontId="72" fillId="37" borderId="13" xfId="0" applyNumberFormat="1" applyFont="1" applyFill="1" applyBorder="1" applyAlignment="1">
      <alignment horizontal="center" wrapText="1"/>
    </xf>
    <xf numFmtId="172" fontId="72" fillId="37" borderId="13" xfId="0" applyNumberFormat="1" applyFont="1" applyFill="1" applyBorder="1" applyAlignment="1">
      <alignment horizontal="center" wrapText="1"/>
    </xf>
    <xf numFmtId="172" fontId="73" fillId="37" borderId="13" xfId="0" applyNumberFormat="1" applyFont="1" applyFill="1" applyBorder="1" applyAlignment="1">
      <alignment horizontal="center" wrapText="1"/>
    </xf>
    <xf numFmtId="0" fontId="74" fillId="0" borderId="0" xfId="0" applyFont="1" applyAlignment="1">
      <alignment/>
    </xf>
    <xf numFmtId="172" fontId="74" fillId="37" borderId="0" xfId="0" applyNumberFormat="1" applyFont="1" applyFill="1" applyAlignment="1">
      <alignment/>
    </xf>
    <xf numFmtId="0" fontId="74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4" fillId="37" borderId="0" xfId="0" applyNumberFormat="1" applyFont="1" applyFill="1" applyAlignment="1">
      <alignment/>
    </xf>
    <xf numFmtId="172" fontId="75" fillId="37" borderId="0" xfId="0" applyNumberFormat="1" applyFont="1" applyFill="1" applyAlignment="1">
      <alignment/>
    </xf>
    <xf numFmtId="0" fontId="75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6" fillId="37" borderId="0" xfId="0" applyFont="1" applyFill="1" applyAlignment="1">
      <alignment/>
    </xf>
    <xf numFmtId="172" fontId="74" fillId="37" borderId="0" xfId="0" applyNumberFormat="1" applyFont="1" applyFill="1" applyBorder="1" applyAlignment="1">
      <alignment/>
    </xf>
    <xf numFmtId="172" fontId="74" fillId="37" borderId="0" xfId="0" applyNumberFormat="1" applyFont="1" applyFill="1" applyAlignment="1">
      <alignment vertical="center"/>
    </xf>
    <xf numFmtId="0" fontId="74" fillId="37" borderId="0" xfId="0" applyFont="1" applyFill="1" applyAlignment="1">
      <alignment vertical="center"/>
    </xf>
    <xf numFmtId="0" fontId="74" fillId="37" borderId="0" xfId="0" applyFont="1" applyFill="1" applyBorder="1" applyAlignment="1">
      <alignment/>
    </xf>
    <xf numFmtId="49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Border="1" applyAlignment="1">
      <alignment horizontal="center"/>
    </xf>
    <xf numFmtId="172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Alignment="1">
      <alignment horizontal="center"/>
    </xf>
    <xf numFmtId="49" fontId="74" fillId="37" borderId="0" xfId="0" applyNumberFormat="1" applyFont="1" applyFill="1" applyAlignment="1">
      <alignment horizontal="center"/>
    </xf>
    <xf numFmtId="172" fontId="74" fillId="37" borderId="0" xfId="0" applyNumberFormat="1" applyFont="1" applyFill="1" applyAlignment="1">
      <alignment horizontal="center"/>
    </xf>
    <xf numFmtId="172" fontId="74" fillId="37" borderId="13" xfId="0" applyNumberFormat="1" applyFont="1" applyFill="1" applyBorder="1" applyAlignment="1">
      <alignment horizontal="center"/>
    </xf>
    <xf numFmtId="0" fontId="71" fillId="37" borderId="13" xfId="0" applyFont="1" applyFill="1" applyBorder="1" applyAlignment="1">
      <alignment horizontal="left" vertical="center" wrapText="1"/>
    </xf>
    <xf numFmtId="0" fontId="72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5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/>
    </xf>
    <xf numFmtId="172" fontId="75" fillId="37" borderId="13" xfId="0" applyNumberFormat="1" applyFont="1" applyFill="1" applyBorder="1" applyAlignment="1">
      <alignment horizontal="center"/>
    </xf>
    <xf numFmtId="0" fontId="75" fillId="37" borderId="0" xfId="0" applyFont="1" applyFill="1" applyBorder="1" applyAlignment="1">
      <alignment/>
    </xf>
    <xf numFmtId="0" fontId="74" fillId="37" borderId="16" xfId="0" applyFont="1" applyFill="1" applyBorder="1" applyAlignment="1">
      <alignment horizontal="center"/>
    </xf>
    <xf numFmtId="0" fontId="73" fillId="37" borderId="17" xfId="0" applyFont="1" applyFill="1" applyBorder="1" applyAlignment="1">
      <alignment vertical="center" wrapText="1"/>
    </xf>
    <xf numFmtId="0" fontId="72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7" applyFont="1" applyFill="1" applyBorder="1" applyAlignment="1" quotePrefix="1">
      <alignment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72" fillId="0" borderId="13" xfId="52" applyNumberFormat="1" applyFont="1" applyBorder="1" applyAlignment="1" applyProtection="1">
      <alignment wrapText="1"/>
      <protection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4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71" fillId="37" borderId="17" xfId="0" applyFont="1" applyFill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37" borderId="13" xfId="0" applyNumberFormat="1" applyFont="1" applyFill="1" applyBorder="1" applyAlignment="1">
      <alignment horizontal="center" wrapText="1"/>
    </xf>
    <xf numFmtId="0" fontId="71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2" fillId="37" borderId="19" xfId="60" applyNumberFormat="1" applyFont="1" applyFill="1" applyBorder="1" applyProtection="1">
      <alignment horizontal="center"/>
      <protection/>
    </xf>
    <xf numFmtId="49" fontId="72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2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2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72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4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2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4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21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2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2" fillId="37" borderId="1" xfId="53" applyNumberFormat="1" applyFont="1" applyFill="1" applyAlignment="1" applyProtection="1">
      <alignment horizontal="center" shrinkToFit="1"/>
      <protection/>
    </xf>
    <xf numFmtId="0" fontId="72" fillId="37" borderId="1" xfId="49" applyNumberFormat="1" applyFont="1" applyFill="1" applyAlignment="1" applyProtection="1">
      <alignment horizontal="left" vertical="top" wrapText="1"/>
      <protection/>
    </xf>
    <xf numFmtId="0" fontId="71" fillId="37" borderId="1" xfId="50" applyNumberFormat="1" applyFont="1" applyFill="1" applyProtection="1">
      <alignment vertical="top" wrapText="1"/>
      <protection/>
    </xf>
    <xf numFmtId="0" fontId="72" fillId="37" borderId="1" xfId="50" applyNumberFormat="1" applyFont="1" applyFill="1" applyProtection="1">
      <alignment vertical="top" wrapText="1"/>
      <protection/>
    </xf>
    <xf numFmtId="1" fontId="72" fillId="37" borderId="1" xfId="54" applyNumberFormat="1" applyFont="1" applyFill="1" applyAlignment="1" applyProtection="1">
      <alignment horizontal="center" shrinkToFit="1"/>
      <protection/>
    </xf>
    <xf numFmtId="0" fontId="72" fillId="37" borderId="13" xfId="52" applyNumberFormat="1" applyFont="1" applyFill="1" applyBorder="1" applyAlignment="1" applyProtection="1">
      <alignment wrapText="1"/>
      <protection/>
    </xf>
    <xf numFmtId="172" fontId="2" fillId="37" borderId="13" xfId="0" applyNumberFormat="1" applyFont="1" applyFill="1" applyBorder="1" applyAlignment="1">
      <alignment horizontal="center"/>
    </xf>
    <xf numFmtId="172" fontId="4" fillId="37" borderId="0" xfId="0" applyNumberFormat="1" applyFont="1" applyFill="1" applyBorder="1" applyAlignment="1">
      <alignment horizontal="right" wrapText="1"/>
    </xf>
    <xf numFmtId="172" fontId="71" fillId="0" borderId="13" xfId="0" applyNumberFormat="1" applyFont="1" applyBorder="1" applyAlignment="1">
      <alignment horizontal="center" vertical="center" wrapText="1"/>
    </xf>
    <xf numFmtId="172" fontId="72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72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74" fillId="11" borderId="0" xfId="0" applyNumberFormat="1" applyFont="1" applyFill="1" applyAlignment="1">
      <alignment/>
    </xf>
    <xf numFmtId="0" fontId="74" fillId="11" borderId="0" xfId="0" applyFont="1" applyFill="1" applyAlignment="1">
      <alignment/>
    </xf>
    <xf numFmtId="0" fontId="16" fillId="37" borderId="13" xfId="0" applyFont="1" applyFill="1" applyBorder="1" applyAlignment="1">
      <alignment vertical="center" wrapText="1"/>
    </xf>
    <xf numFmtId="49" fontId="71" fillId="37" borderId="20" xfId="0" applyNumberFormat="1" applyFont="1" applyFill="1" applyBorder="1" applyAlignment="1">
      <alignment horizontal="center" wrapText="1"/>
    </xf>
    <xf numFmtId="172" fontId="71" fillId="37" borderId="24" xfId="0" applyNumberFormat="1" applyFont="1" applyFill="1" applyBorder="1" applyAlignment="1">
      <alignment horizontal="center" wrapText="1"/>
    </xf>
    <xf numFmtId="172" fontId="71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0" fontId="72" fillId="37" borderId="1" xfId="0" applyFont="1" applyFill="1" applyBorder="1" applyAlignment="1">
      <alignment vertical="center" wrapText="1"/>
    </xf>
    <xf numFmtId="49" fontId="72" fillId="37" borderId="24" xfId="0" applyNumberFormat="1" applyFont="1" applyFill="1" applyBorder="1" applyAlignment="1">
      <alignment horizontal="center" wrapText="1"/>
    </xf>
    <xf numFmtId="1" fontId="72" fillId="37" borderId="25" xfId="54" applyNumberFormat="1" applyFont="1" applyFill="1" applyBorder="1" applyAlignment="1" applyProtection="1">
      <alignment horizontal="center" shrinkToFit="1"/>
      <protection/>
    </xf>
    <xf numFmtId="0" fontId="72" fillId="37" borderId="24" xfId="0" applyFont="1" applyFill="1" applyBorder="1" applyAlignment="1">
      <alignment horizontal="center" wrapText="1"/>
    </xf>
    <xf numFmtId="172" fontId="72" fillId="37" borderId="24" xfId="0" applyNumberFormat="1" applyFont="1" applyFill="1" applyBorder="1" applyAlignment="1">
      <alignment horizontal="center" wrapText="1"/>
    </xf>
    <xf numFmtId="0" fontId="72" fillId="37" borderId="19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left" wrapText="1"/>
    </xf>
    <xf numFmtId="0" fontId="74" fillId="37" borderId="1" xfId="0" applyFont="1" applyFill="1" applyBorder="1" applyAlignment="1">
      <alignment vertical="center" wrapText="1"/>
    </xf>
    <xf numFmtId="0" fontId="74" fillId="37" borderId="1" xfId="0" applyFont="1" applyFill="1" applyBorder="1" applyAlignment="1">
      <alignment horizontal="center" vertical="center" wrapText="1"/>
    </xf>
    <xf numFmtId="172" fontId="71" fillId="37" borderId="13" xfId="0" applyNumberFormat="1" applyFont="1" applyFill="1" applyBorder="1" applyAlignment="1">
      <alignment horizontal="center" wrapText="1"/>
    </xf>
    <xf numFmtId="49" fontId="2" fillId="37" borderId="13" xfId="86" applyNumberFormat="1" applyFont="1" applyFill="1" applyBorder="1" applyAlignment="1">
      <alignment horizontal="center"/>
      <protection/>
    </xf>
    <xf numFmtId="49" fontId="3" fillId="37" borderId="13" xfId="86" applyNumberFormat="1" applyFont="1" applyFill="1" applyBorder="1" applyAlignment="1">
      <alignment horizontal="center"/>
      <protection/>
    </xf>
    <xf numFmtId="173" fontId="3" fillId="0" borderId="13" xfId="0" applyNumberFormat="1" applyFont="1" applyBorder="1" applyAlignment="1">
      <alignment horizontal="center"/>
    </xf>
    <xf numFmtId="172" fontId="3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" fontId="72" fillId="37" borderId="13" xfId="54" applyNumberFormat="1" applyFont="1" applyFill="1" applyBorder="1" applyAlignment="1" applyProtection="1">
      <alignment horizontal="center" shrinkToFit="1"/>
      <protection/>
    </xf>
    <xf numFmtId="173" fontId="3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3" fontId="15" fillId="0" borderId="13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74" fillId="0" borderId="22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8" fillId="0" borderId="0" xfId="0" applyFont="1" applyAlignment="1">
      <alignment horizontal="center" wrapText="1"/>
    </xf>
    <xf numFmtId="173" fontId="74" fillId="0" borderId="13" xfId="0" applyNumberFormat="1" applyFont="1" applyBorder="1" applyAlignment="1">
      <alignment horizontal="center" vertical="center" wrapText="1"/>
    </xf>
    <xf numFmtId="0" fontId="74" fillId="0" borderId="27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173" fontId="75" fillId="0" borderId="13" xfId="0" applyNumberFormat="1" applyFont="1" applyBorder="1" applyAlignment="1">
      <alignment horizontal="center"/>
    </xf>
    <xf numFmtId="172" fontId="71" fillId="37" borderId="13" xfId="0" applyNumberFormat="1" applyFont="1" applyFill="1" applyBorder="1" applyAlignment="1">
      <alignment horizontal="center" wrapText="1"/>
    </xf>
    <xf numFmtId="175" fontId="74" fillId="37" borderId="0" xfId="0" applyNumberFormat="1" applyFont="1" applyFill="1" applyAlignment="1">
      <alignment/>
    </xf>
    <xf numFmtId="172" fontId="71" fillId="37" borderId="13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71" fillId="37" borderId="17" xfId="0" applyNumberFormat="1" applyFont="1" applyFill="1" applyBorder="1" applyAlignment="1">
      <alignment horizontal="center" wrapText="1"/>
    </xf>
    <xf numFmtId="173" fontId="71" fillId="37" borderId="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1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18" fillId="37" borderId="13" xfId="0" applyNumberFormat="1" applyFont="1" applyFill="1" applyBorder="1" applyAlignment="1">
      <alignment horizontal="center" vertical="center" wrapText="1"/>
    </xf>
    <xf numFmtId="172" fontId="19" fillId="37" borderId="13" xfId="0" applyNumberFormat="1" applyFont="1" applyFill="1" applyBorder="1" applyAlignment="1">
      <alignment horizontal="center" vertical="center" wrapText="1"/>
    </xf>
    <xf numFmtId="172" fontId="3" fillId="37" borderId="17" xfId="0" applyNumberFormat="1" applyFont="1" applyFill="1" applyBorder="1" applyAlignment="1">
      <alignment horizontal="center" vertical="center" wrapText="1"/>
    </xf>
    <xf numFmtId="172" fontId="3" fillId="37" borderId="28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2" fillId="0" borderId="29" xfId="60" applyNumberFormat="1" applyFont="1" applyBorder="1" applyAlignment="1" applyProtection="1">
      <alignment horizontal="center"/>
      <protection/>
    </xf>
    <xf numFmtId="49" fontId="72" fillId="0" borderId="30" xfId="6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79" fillId="0" borderId="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71" fillId="37" borderId="24" xfId="0" applyFont="1" applyFill="1" applyBorder="1" applyAlignment="1">
      <alignment horizontal="center" vertical="center" wrapText="1"/>
    </xf>
    <xf numFmtId="0" fontId="71" fillId="37" borderId="20" xfId="0" applyFont="1" applyFill="1" applyBorder="1" applyAlignment="1">
      <alignment horizontal="center" vertical="center" wrapText="1"/>
    </xf>
    <xf numFmtId="49" fontId="71" fillId="37" borderId="24" xfId="0" applyNumberFormat="1" applyFont="1" applyFill="1" applyBorder="1" applyAlignment="1">
      <alignment horizontal="center" wrapText="1"/>
    </xf>
    <xf numFmtId="49" fontId="71" fillId="37" borderId="20" xfId="0" applyNumberFormat="1" applyFont="1" applyFill="1" applyBorder="1" applyAlignment="1">
      <alignment horizontal="center" wrapText="1"/>
    </xf>
    <xf numFmtId="0" fontId="71" fillId="37" borderId="24" xfId="0" applyFont="1" applyFill="1" applyBorder="1" applyAlignment="1">
      <alignment horizontal="center" wrapText="1"/>
    </xf>
    <xf numFmtId="0" fontId="71" fillId="37" borderId="2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37" borderId="0" xfId="0" applyFont="1" applyFill="1" applyBorder="1" applyAlignment="1">
      <alignment horizontal="right" wrapText="1"/>
    </xf>
    <xf numFmtId="172" fontId="3" fillId="37" borderId="24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1" fillId="37" borderId="24" xfId="0" applyNumberFormat="1" applyFont="1" applyFill="1" applyBorder="1" applyAlignment="1">
      <alignment horizontal="center" wrapText="1"/>
    </xf>
    <xf numFmtId="172" fontId="71" fillId="37" borderId="20" xfId="0" applyNumberFormat="1" applyFont="1" applyFill="1" applyBorder="1" applyAlignment="1">
      <alignment horizontal="center" wrapText="1"/>
    </xf>
    <xf numFmtId="0" fontId="71" fillId="37" borderId="13" xfId="0" applyFont="1" applyFill="1" applyBorder="1" applyAlignment="1">
      <alignment horizontal="center" vertical="center" wrapText="1"/>
    </xf>
    <xf numFmtId="49" fontId="71" fillId="37" borderId="13" xfId="0" applyNumberFormat="1" applyFont="1" applyFill="1" applyBorder="1" applyAlignment="1">
      <alignment horizontal="center" vertical="center" wrapText="1"/>
    </xf>
    <xf numFmtId="0" fontId="79" fillId="37" borderId="0" xfId="0" applyFont="1" applyFill="1" applyBorder="1" applyAlignment="1">
      <alignment horizontal="center" vertical="center"/>
    </xf>
    <xf numFmtId="172" fontId="71" fillId="37" borderId="13" xfId="0" applyNumberFormat="1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172" fontId="6" fillId="37" borderId="13" xfId="0" applyNumberFormat="1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_Лист1_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23.421875" style="123" customWidth="1"/>
    <col min="2" max="2" width="68.28125" style="17" customWidth="1"/>
    <col min="3" max="4" width="16.7109375" style="93" customWidth="1"/>
    <col min="5" max="5" width="16.57421875" style="73" customWidth="1"/>
    <col min="6" max="6" width="9.140625" style="14" customWidth="1"/>
    <col min="7" max="7" width="13.140625" style="14" bestFit="1" customWidth="1"/>
    <col min="8" max="16384" width="9.140625" style="14" customWidth="1"/>
  </cols>
  <sheetData>
    <row r="1" spans="1:12" s="125" customFormat="1" ht="15">
      <c r="A1" s="279" t="s">
        <v>557</v>
      </c>
      <c r="B1" s="279"/>
      <c r="C1" s="279"/>
      <c r="D1" s="279"/>
      <c r="E1" s="279"/>
      <c r="F1" s="126"/>
      <c r="G1" s="126"/>
      <c r="H1" s="126"/>
      <c r="I1" s="126"/>
      <c r="J1" s="126"/>
      <c r="K1" s="126"/>
      <c r="L1" s="126"/>
    </row>
    <row r="2" spans="1:11" s="125" customFormat="1" ht="41.25" customHeight="1">
      <c r="A2" s="114"/>
      <c r="B2" s="285" t="s">
        <v>618</v>
      </c>
      <c r="C2" s="285"/>
      <c r="D2" s="285"/>
      <c r="E2" s="285"/>
      <c r="F2" s="114"/>
      <c r="G2" s="114"/>
      <c r="H2" s="114"/>
      <c r="I2" s="114"/>
      <c r="J2" s="114"/>
      <c r="K2" s="114"/>
    </row>
    <row r="3" spans="1:10" s="48" customFormat="1" ht="14.25" customHeight="1">
      <c r="A3" s="286"/>
      <c r="B3" s="286"/>
      <c r="C3" s="286"/>
      <c r="D3" s="91"/>
      <c r="E3" s="75"/>
      <c r="F3" s="75"/>
      <c r="G3" s="75"/>
      <c r="H3" s="75"/>
      <c r="I3" s="75"/>
      <c r="J3" s="75"/>
    </row>
    <row r="4" spans="1:5" ht="12.75" customHeight="1">
      <c r="A4" s="284" t="s">
        <v>601</v>
      </c>
      <c r="B4" s="284"/>
      <c r="C4" s="284"/>
      <c r="D4" s="284"/>
      <c r="E4" s="284"/>
    </row>
    <row r="5" spans="1:5" ht="8.25" customHeight="1">
      <c r="A5" s="284"/>
      <c r="B5" s="284"/>
      <c r="C5" s="284"/>
      <c r="D5" s="284"/>
      <c r="E5" s="284"/>
    </row>
    <row r="6" spans="1:5" ht="16.5">
      <c r="A6" s="115"/>
      <c r="B6" s="15"/>
      <c r="C6" s="92"/>
      <c r="D6" s="92"/>
      <c r="E6" s="72"/>
    </row>
    <row r="7" spans="1:5" ht="15" customHeight="1">
      <c r="A7" s="280" t="s">
        <v>242</v>
      </c>
      <c r="B7" s="281" t="s">
        <v>139</v>
      </c>
      <c r="C7" s="277" t="s">
        <v>607</v>
      </c>
      <c r="D7" s="278"/>
      <c r="E7" s="278"/>
    </row>
    <row r="8" spans="1:5" s="29" customFormat="1" ht="14.25">
      <c r="A8" s="280"/>
      <c r="B8" s="281"/>
      <c r="C8" s="270" t="s">
        <v>597</v>
      </c>
      <c r="D8" s="270" t="s">
        <v>598</v>
      </c>
      <c r="E8" s="270" t="s">
        <v>599</v>
      </c>
    </row>
    <row r="9" spans="1:5" s="97" customFormat="1" ht="14.25">
      <c r="A9" s="116"/>
      <c r="B9" s="95" t="s">
        <v>140</v>
      </c>
      <c r="C9" s="96">
        <f>C10+C33</f>
        <v>166162</v>
      </c>
      <c r="D9" s="96">
        <f>D10+D33</f>
        <v>167244</v>
      </c>
      <c r="E9" s="96">
        <f>E10+E33</f>
        <v>176282</v>
      </c>
    </row>
    <row r="10" spans="1:5" s="97" customFormat="1" ht="15">
      <c r="A10" s="116" t="s">
        <v>141</v>
      </c>
      <c r="B10" s="98" t="s">
        <v>142</v>
      </c>
      <c r="C10" s="96">
        <f>C11+C12+C19+C20+C27+C28+C29+C31+C13+C30</f>
        <v>143563</v>
      </c>
      <c r="D10" s="96">
        <f>D11+D12+D19+D20+D27+D28+D29+D31+D13+D30</f>
        <v>151619</v>
      </c>
      <c r="E10" s="96">
        <f>E11+E12+E19+E20+E27+E28+E29+E31+E13+E30</f>
        <v>160657</v>
      </c>
    </row>
    <row r="11" spans="1:5" s="97" customFormat="1" ht="15">
      <c r="A11" s="117" t="s">
        <v>319</v>
      </c>
      <c r="B11" s="99" t="s">
        <v>312</v>
      </c>
      <c r="C11" s="100">
        <v>98950</v>
      </c>
      <c r="D11" s="100">
        <v>106376</v>
      </c>
      <c r="E11" s="100">
        <v>114885</v>
      </c>
    </row>
    <row r="12" spans="1:5" s="97" customFormat="1" ht="15">
      <c r="A12" s="117" t="s">
        <v>322</v>
      </c>
      <c r="B12" s="99" t="s">
        <v>314</v>
      </c>
      <c r="C12" s="100">
        <v>12698</v>
      </c>
      <c r="D12" s="100">
        <v>12698</v>
      </c>
      <c r="E12" s="100">
        <v>12698</v>
      </c>
    </row>
    <row r="13" spans="1:5" s="97" customFormat="1" ht="15">
      <c r="A13" s="117" t="s">
        <v>357</v>
      </c>
      <c r="B13" s="99" t="s">
        <v>358</v>
      </c>
      <c r="C13" s="100">
        <f>C16+C17+C18+C15</f>
        <v>22403</v>
      </c>
      <c r="D13" s="100">
        <f>D16+D17+D18+D15</f>
        <v>22603</v>
      </c>
      <c r="E13" s="100">
        <f>E16+E17+E18+E15</f>
        <v>22703</v>
      </c>
    </row>
    <row r="14" spans="1:5" s="97" customFormat="1" ht="15">
      <c r="A14" s="282" t="s">
        <v>318</v>
      </c>
      <c r="B14" s="283"/>
      <c r="C14" s="100"/>
      <c r="D14" s="100"/>
      <c r="E14" s="100"/>
    </row>
    <row r="15" spans="1:5" s="52" customFormat="1" ht="30">
      <c r="A15" s="117" t="s">
        <v>516</v>
      </c>
      <c r="B15" s="199" t="s">
        <v>517</v>
      </c>
      <c r="C15" s="200">
        <v>9688</v>
      </c>
      <c r="D15" s="200">
        <v>9688</v>
      </c>
      <c r="E15" s="200">
        <v>9688</v>
      </c>
    </row>
    <row r="16" spans="1:5" s="97" customFormat="1" ht="15">
      <c r="A16" s="117" t="s">
        <v>320</v>
      </c>
      <c r="B16" s="101" t="s">
        <v>307</v>
      </c>
      <c r="C16" s="100"/>
      <c r="D16" s="100"/>
      <c r="E16" s="100"/>
    </row>
    <row r="17" spans="1:5" s="97" customFormat="1" ht="15">
      <c r="A17" s="117" t="s">
        <v>321</v>
      </c>
      <c r="B17" s="99" t="s">
        <v>313</v>
      </c>
      <c r="C17" s="100">
        <v>9515</v>
      </c>
      <c r="D17" s="100">
        <v>9515</v>
      </c>
      <c r="E17" s="100">
        <v>9515</v>
      </c>
    </row>
    <row r="18" spans="1:5" s="97" customFormat="1" ht="30">
      <c r="A18" s="117" t="s">
        <v>356</v>
      </c>
      <c r="B18" s="99" t="s">
        <v>359</v>
      </c>
      <c r="C18" s="100">
        <v>3200</v>
      </c>
      <c r="D18" s="100">
        <v>3400</v>
      </c>
      <c r="E18" s="100">
        <v>3500</v>
      </c>
    </row>
    <row r="19" spans="1:5" s="97" customFormat="1" ht="15">
      <c r="A19" s="118" t="s">
        <v>323</v>
      </c>
      <c r="B19" s="98" t="s">
        <v>308</v>
      </c>
      <c r="C19" s="100">
        <v>1700</v>
      </c>
      <c r="D19" s="100">
        <v>1800</v>
      </c>
      <c r="E19" s="100">
        <v>2000</v>
      </c>
    </row>
    <row r="20" spans="1:5" s="97" customFormat="1" ht="15">
      <c r="A20" s="118" t="s">
        <v>324</v>
      </c>
      <c r="B20" s="98" t="s">
        <v>315</v>
      </c>
      <c r="C20" s="100">
        <f>C24+C25+C26+C23</f>
        <v>6662</v>
      </c>
      <c r="D20" s="100">
        <f>D24+D25+D26+D23</f>
        <v>6866</v>
      </c>
      <c r="E20" s="100">
        <f>E24+E25+E26+E23</f>
        <v>6916</v>
      </c>
    </row>
    <row r="21" spans="1:5" s="97" customFormat="1" ht="15">
      <c r="A21" s="282" t="s">
        <v>318</v>
      </c>
      <c r="B21" s="283"/>
      <c r="C21" s="100"/>
      <c r="D21" s="100"/>
      <c r="E21" s="100"/>
    </row>
    <row r="22" spans="1:5" s="97" customFormat="1" ht="63.75" customHeight="1" hidden="1">
      <c r="A22" s="118" t="s">
        <v>354</v>
      </c>
      <c r="B22" s="98" t="s">
        <v>355</v>
      </c>
      <c r="C22" s="100"/>
      <c r="D22" s="100"/>
      <c r="E22" s="100"/>
    </row>
    <row r="23" spans="1:5" s="97" customFormat="1" ht="64.5" customHeight="1">
      <c r="A23" s="118" t="s">
        <v>527</v>
      </c>
      <c r="B23" s="98" t="s">
        <v>311</v>
      </c>
      <c r="C23" s="100">
        <v>62</v>
      </c>
      <c r="D23" s="100">
        <v>62</v>
      </c>
      <c r="E23" s="100">
        <v>62</v>
      </c>
    </row>
    <row r="24" spans="1:5" s="97" customFormat="1" ht="64.5" customHeight="1">
      <c r="A24" s="118" t="s">
        <v>325</v>
      </c>
      <c r="B24" s="98" t="s">
        <v>311</v>
      </c>
      <c r="C24" s="100">
        <v>6550</v>
      </c>
      <c r="D24" s="100">
        <v>6750</v>
      </c>
      <c r="E24" s="100">
        <v>6800</v>
      </c>
    </row>
    <row r="25" spans="1:5" s="97" customFormat="1" ht="72.75" customHeight="1">
      <c r="A25" s="118" t="s">
        <v>326</v>
      </c>
      <c r="B25" s="98" t="s">
        <v>309</v>
      </c>
      <c r="C25" s="100">
        <v>50</v>
      </c>
      <c r="D25" s="100">
        <v>54</v>
      </c>
      <c r="E25" s="100">
        <v>54</v>
      </c>
    </row>
    <row r="26" spans="1:5" s="97" customFormat="1" ht="15" customHeight="1" hidden="1">
      <c r="A26" s="118" t="s">
        <v>526</v>
      </c>
      <c r="B26" s="98" t="s">
        <v>310</v>
      </c>
      <c r="C26" s="100"/>
      <c r="D26" s="100"/>
      <c r="E26" s="100"/>
    </row>
    <row r="27" spans="1:5" s="97" customFormat="1" ht="15">
      <c r="A27" s="118" t="s">
        <v>342</v>
      </c>
      <c r="B27" s="98" t="s">
        <v>347</v>
      </c>
      <c r="C27" s="100">
        <v>85</v>
      </c>
      <c r="D27" s="100">
        <v>90</v>
      </c>
      <c r="E27" s="100">
        <v>95</v>
      </c>
    </row>
    <row r="28" spans="1:5" s="97" customFormat="1" ht="15.75" customHeight="1">
      <c r="A28" s="118" t="s">
        <v>341</v>
      </c>
      <c r="B28" s="98" t="s">
        <v>348</v>
      </c>
      <c r="C28" s="100">
        <v>65</v>
      </c>
      <c r="D28" s="100">
        <v>65</v>
      </c>
      <c r="E28" s="100">
        <v>70</v>
      </c>
    </row>
    <row r="29" spans="1:5" s="97" customFormat="1" ht="30">
      <c r="A29" s="117" t="s">
        <v>340</v>
      </c>
      <c r="B29" s="101" t="s">
        <v>316</v>
      </c>
      <c r="C29" s="100">
        <v>750</v>
      </c>
      <c r="D29" s="100">
        <v>850</v>
      </c>
      <c r="E29" s="100">
        <v>1000</v>
      </c>
    </row>
    <row r="30" spans="1:5" s="97" customFormat="1" ht="19.5" customHeight="1" hidden="1">
      <c r="A30" s="118" t="s">
        <v>339</v>
      </c>
      <c r="B30" s="101" t="s">
        <v>343</v>
      </c>
      <c r="C30" s="100"/>
      <c r="D30" s="100"/>
      <c r="E30" s="100"/>
    </row>
    <row r="31" spans="1:5" s="97" customFormat="1" ht="15">
      <c r="A31" s="118" t="s">
        <v>327</v>
      </c>
      <c r="B31" s="102" t="s">
        <v>317</v>
      </c>
      <c r="C31" s="100">
        <v>250</v>
      </c>
      <c r="D31" s="100">
        <v>271</v>
      </c>
      <c r="E31" s="100">
        <v>290</v>
      </c>
    </row>
    <row r="32" spans="1:5" s="97" customFormat="1" ht="15" hidden="1">
      <c r="A32" s="118" t="s">
        <v>337</v>
      </c>
      <c r="B32" s="103" t="s">
        <v>338</v>
      </c>
      <c r="C32" s="100"/>
      <c r="D32" s="100"/>
      <c r="E32" s="100"/>
    </row>
    <row r="33" spans="1:5" s="104" customFormat="1" ht="15" customHeight="1">
      <c r="A33" s="119" t="s">
        <v>143</v>
      </c>
      <c r="B33" s="95" t="s">
        <v>144</v>
      </c>
      <c r="C33" s="96">
        <f>C34+C70+C72</f>
        <v>22599</v>
      </c>
      <c r="D33" s="96">
        <f>D34+D70+D72</f>
        <v>15625</v>
      </c>
      <c r="E33" s="96">
        <f>E34+E70+E72</f>
        <v>15625</v>
      </c>
    </row>
    <row r="34" spans="1:5" s="104" customFormat="1" ht="30">
      <c r="A34" s="36" t="s">
        <v>145</v>
      </c>
      <c r="B34" s="98" t="s">
        <v>146</v>
      </c>
      <c r="C34" s="96">
        <f>C35+C39+C53+C65</f>
        <v>22599</v>
      </c>
      <c r="D34" s="96">
        <f>D35+D39+D53+D65</f>
        <v>15625</v>
      </c>
      <c r="E34" s="96">
        <f>E35+E39+E53+E65</f>
        <v>15625</v>
      </c>
    </row>
    <row r="35" spans="1:5" s="104" customFormat="1" ht="29.25">
      <c r="A35" s="37" t="s">
        <v>365</v>
      </c>
      <c r="B35" s="105" t="s">
        <v>147</v>
      </c>
      <c r="C35" s="96">
        <f>C36+C37+C38</f>
        <v>22599</v>
      </c>
      <c r="D35" s="96">
        <f>D36+D37+D38</f>
        <v>15625</v>
      </c>
      <c r="E35" s="96">
        <f>E36+E37+E38</f>
        <v>15625</v>
      </c>
    </row>
    <row r="36" spans="1:5" s="104" customFormat="1" ht="30">
      <c r="A36" s="41" t="s">
        <v>366</v>
      </c>
      <c r="B36" s="98" t="s">
        <v>148</v>
      </c>
      <c r="C36" s="100">
        <v>22599</v>
      </c>
      <c r="D36" s="100">
        <v>15625</v>
      </c>
      <c r="E36" s="100">
        <v>15625</v>
      </c>
    </row>
    <row r="37" spans="1:5" s="104" customFormat="1" ht="28.5" customHeight="1" hidden="1">
      <c r="A37" s="41" t="s">
        <v>491</v>
      </c>
      <c r="B37" s="98" t="s">
        <v>149</v>
      </c>
      <c r="C37" s="100"/>
      <c r="D37" s="100"/>
      <c r="E37" s="100"/>
    </row>
    <row r="38" spans="1:5" s="104" customFormat="1" ht="28.5" customHeight="1" hidden="1">
      <c r="A38" s="41" t="s">
        <v>591</v>
      </c>
      <c r="B38" s="98" t="s">
        <v>592</v>
      </c>
      <c r="C38" s="100"/>
      <c r="D38" s="100"/>
      <c r="E38" s="100"/>
    </row>
    <row r="39" spans="1:5" s="104" customFormat="1" ht="29.25" hidden="1">
      <c r="A39" s="37" t="s">
        <v>397</v>
      </c>
      <c r="B39" s="105" t="s">
        <v>150</v>
      </c>
      <c r="C39" s="96">
        <f>C41+C42+C43+C44+C46+C47+C51+C52</f>
        <v>0</v>
      </c>
      <c r="D39" s="96">
        <f>D41+D42+D43+D44+D46+D47+D51+D52</f>
        <v>0</v>
      </c>
      <c r="E39" s="96">
        <f>E41+E42+E43+E44+E46+E47+E51+E52</f>
        <v>0</v>
      </c>
    </row>
    <row r="40" spans="1:5" s="104" customFormat="1" ht="45" customHeight="1" hidden="1">
      <c r="A40" s="41" t="s">
        <v>290</v>
      </c>
      <c r="B40" s="98" t="s">
        <v>291</v>
      </c>
      <c r="C40" s="100"/>
      <c r="D40" s="100"/>
      <c r="E40" s="100"/>
    </row>
    <row r="41" spans="1:5" s="104" customFormat="1" ht="43.5" customHeight="1" hidden="1">
      <c r="A41" s="41" t="s">
        <v>559</v>
      </c>
      <c r="B41" s="211" t="s">
        <v>234</v>
      </c>
      <c r="C41" s="100"/>
      <c r="D41" s="100"/>
      <c r="E41" s="100"/>
    </row>
    <row r="42" spans="1:5" s="131" customFormat="1" ht="60" hidden="1">
      <c r="A42" s="41" t="s">
        <v>560</v>
      </c>
      <c r="B42" s="229" t="s">
        <v>561</v>
      </c>
      <c r="C42" s="200"/>
      <c r="D42" s="200"/>
      <c r="E42" s="200"/>
    </row>
    <row r="43" spans="1:5" s="104" customFormat="1" ht="61.5" customHeight="1" hidden="1">
      <c r="A43" s="41" t="s">
        <v>518</v>
      </c>
      <c r="B43" s="98" t="s">
        <v>502</v>
      </c>
      <c r="C43" s="100"/>
      <c r="D43" s="100"/>
      <c r="E43" s="100"/>
    </row>
    <row r="44" spans="1:5" s="131" customFormat="1" ht="43.5" customHeight="1" hidden="1">
      <c r="A44" s="230" t="s">
        <v>531</v>
      </c>
      <c r="B44" s="229" t="s">
        <v>532</v>
      </c>
      <c r="C44" s="200"/>
      <c r="D44" s="200"/>
      <c r="E44" s="200"/>
    </row>
    <row r="45" spans="1:5" s="131" customFormat="1" ht="43.5" customHeight="1" hidden="1">
      <c r="A45" s="41" t="s">
        <v>504</v>
      </c>
      <c r="B45" s="228" t="s">
        <v>503</v>
      </c>
      <c r="C45" s="200"/>
      <c r="D45" s="200"/>
      <c r="E45" s="200"/>
    </row>
    <row r="46" spans="1:5" s="131" customFormat="1" ht="31.5" customHeight="1" hidden="1">
      <c r="A46" s="41" t="s">
        <v>492</v>
      </c>
      <c r="B46" s="228" t="s">
        <v>351</v>
      </c>
      <c r="C46" s="200"/>
      <c r="D46" s="200"/>
      <c r="E46" s="200"/>
    </row>
    <row r="47" spans="1:5" s="131" customFormat="1" ht="31.5" customHeight="1" hidden="1">
      <c r="A47" s="41" t="s">
        <v>533</v>
      </c>
      <c r="B47" s="229" t="s">
        <v>534</v>
      </c>
      <c r="C47" s="200"/>
      <c r="D47" s="200"/>
      <c r="E47" s="200"/>
    </row>
    <row r="48" spans="1:5" s="104" customFormat="1" ht="60" customHeight="1" hidden="1">
      <c r="A48" s="41" t="s">
        <v>176</v>
      </c>
      <c r="B48" s="98" t="s">
        <v>175</v>
      </c>
      <c r="C48" s="100"/>
      <c r="D48" s="100"/>
      <c r="E48" s="100"/>
    </row>
    <row r="49" spans="1:5" s="104" customFormat="1" ht="45" customHeight="1" hidden="1">
      <c r="A49" s="41" t="s">
        <v>352</v>
      </c>
      <c r="B49" s="98" t="s">
        <v>403</v>
      </c>
      <c r="C49" s="100"/>
      <c r="D49" s="100"/>
      <c r="E49" s="100"/>
    </row>
    <row r="50" spans="1:5" s="104" customFormat="1" ht="31.5" customHeight="1" hidden="1">
      <c r="A50" s="41" t="s">
        <v>501</v>
      </c>
      <c r="B50" s="98" t="s">
        <v>500</v>
      </c>
      <c r="C50" s="100"/>
      <c r="D50" s="100"/>
      <c r="E50" s="100"/>
    </row>
    <row r="51" spans="1:7" s="104" customFormat="1" ht="30" hidden="1">
      <c r="A51" s="41" t="s">
        <v>398</v>
      </c>
      <c r="B51" s="98" t="s">
        <v>350</v>
      </c>
      <c r="C51" s="100"/>
      <c r="D51" s="100"/>
      <c r="E51" s="100"/>
      <c r="G51" s="135"/>
    </row>
    <row r="52" spans="1:5" s="104" customFormat="1" ht="24" customHeight="1" hidden="1">
      <c r="A52" s="41" t="s">
        <v>399</v>
      </c>
      <c r="B52" s="98" t="s">
        <v>183</v>
      </c>
      <c r="C52" s="212"/>
      <c r="D52" s="212"/>
      <c r="E52" s="212"/>
    </row>
    <row r="53" spans="1:5" s="104" customFormat="1" ht="29.25" hidden="1">
      <c r="A53" s="37" t="s">
        <v>367</v>
      </c>
      <c r="B53" s="105" t="s">
        <v>151</v>
      </c>
      <c r="C53" s="96">
        <f>C55+C59+C60+C61+C62+C63+C54+C64+C56+C57+C58</f>
        <v>0</v>
      </c>
      <c r="D53" s="96">
        <f>D55+D59+D60+D61+D62+D63+D54+D64+D56+D57+D58</f>
        <v>0</v>
      </c>
      <c r="E53" s="96">
        <f>E55+E59+E60+E61+E62+E63+E54+E64+E56+E57+E58</f>
        <v>0</v>
      </c>
    </row>
    <row r="54" spans="1:5" s="104" customFormat="1" ht="64.5" customHeight="1" hidden="1">
      <c r="A54" s="41" t="s">
        <v>364</v>
      </c>
      <c r="B54" s="98" t="s">
        <v>156</v>
      </c>
      <c r="C54" s="100"/>
      <c r="D54" s="100"/>
      <c r="E54" s="100"/>
    </row>
    <row r="55" spans="1:5" s="104" customFormat="1" ht="45" hidden="1">
      <c r="A55" s="41" t="s">
        <v>368</v>
      </c>
      <c r="B55" s="98" t="s">
        <v>152</v>
      </c>
      <c r="C55" s="100"/>
      <c r="D55" s="100"/>
      <c r="E55" s="100"/>
    </row>
    <row r="56" spans="1:5" s="104" customFormat="1" ht="66" customHeight="1" hidden="1">
      <c r="A56" s="41" t="s">
        <v>369</v>
      </c>
      <c r="B56" s="106" t="s">
        <v>329</v>
      </c>
      <c r="C56" s="100"/>
      <c r="D56" s="100"/>
      <c r="E56" s="100"/>
    </row>
    <row r="57" spans="1:5" s="104" customFormat="1" ht="60" hidden="1">
      <c r="A57" s="41" t="s">
        <v>370</v>
      </c>
      <c r="B57" s="211" t="s">
        <v>535</v>
      </c>
      <c r="C57" s="100"/>
      <c r="D57" s="100"/>
      <c r="E57" s="100"/>
    </row>
    <row r="58" spans="1:5" s="104" customFormat="1" ht="60" customHeight="1" hidden="1">
      <c r="A58" s="41" t="s">
        <v>446</v>
      </c>
      <c r="B58" s="211" t="s">
        <v>536</v>
      </c>
      <c r="C58" s="100"/>
      <c r="D58" s="100"/>
      <c r="E58" s="100"/>
    </row>
    <row r="59" spans="1:5" s="104" customFormat="1" ht="45" customHeight="1" hidden="1">
      <c r="A59" s="41" t="s">
        <v>371</v>
      </c>
      <c r="B59" s="98" t="s">
        <v>153</v>
      </c>
      <c r="C59" s="100"/>
      <c r="D59" s="100"/>
      <c r="E59" s="100"/>
    </row>
    <row r="60" spans="1:5" s="104" customFormat="1" ht="30" hidden="1">
      <c r="A60" s="41" t="s">
        <v>372</v>
      </c>
      <c r="B60" s="98" t="s">
        <v>154</v>
      </c>
      <c r="C60" s="100"/>
      <c r="D60" s="100"/>
      <c r="E60" s="100"/>
    </row>
    <row r="61" spans="1:5" s="104" customFormat="1" ht="30" hidden="1">
      <c r="A61" s="41" t="s">
        <v>373</v>
      </c>
      <c r="B61" s="98" t="s">
        <v>155</v>
      </c>
      <c r="C61" s="100"/>
      <c r="D61" s="100"/>
      <c r="E61" s="100"/>
    </row>
    <row r="62" spans="1:5" s="104" customFormat="1" ht="45" hidden="1">
      <c r="A62" s="41" t="s">
        <v>374</v>
      </c>
      <c r="B62" s="98" t="s">
        <v>241</v>
      </c>
      <c r="C62" s="100"/>
      <c r="D62" s="100"/>
      <c r="E62" s="100"/>
    </row>
    <row r="63" spans="1:5" s="104" customFormat="1" ht="60" hidden="1">
      <c r="A63" s="41" t="s">
        <v>375</v>
      </c>
      <c r="B63" s="98" t="s">
        <v>191</v>
      </c>
      <c r="C63" s="100"/>
      <c r="D63" s="100"/>
      <c r="E63" s="100"/>
    </row>
    <row r="64" spans="1:5" s="104" customFormat="1" ht="18" customHeight="1" hidden="1">
      <c r="A64" s="41" t="s">
        <v>376</v>
      </c>
      <c r="B64" s="98" t="s">
        <v>157</v>
      </c>
      <c r="C64" s="100"/>
      <c r="D64" s="100"/>
      <c r="E64" s="100"/>
    </row>
    <row r="65" spans="1:5" s="104" customFormat="1" ht="18.75" customHeight="1" hidden="1">
      <c r="A65" s="37" t="s">
        <v>396</v>
      </c>
      <c r="B65" s="105" t="s">
        <v>35</v>
      </c>
      <c r="C65" s="96">
        <f>C67+C69+C66+C68</f>
        <v>0</v>
      </c>
      <c r="D65" s="96">
        <f>D67+D69+D66+D68</f>
        <v>0</v>
      </c>
      <c r="E65" s="96">
        <f>E67+E69+E66+E68</f>
        <v>0</v>
      </c>
    </row>
    <row r="66" spans="1:5" s="104" customFormat="1" ht="64.5" customHeight="1" hidden="1">
      <c r="A66" s="41" t="s">
        <v>498</v>
      </c>
      <c r="B66" s="98" t="s">
        <v>499</v>
      </c>
      <c r="C66" s="100"/>
      <c r="D66" s="100"/>
      <c r="E66" s="100"/>
    </row>
    <row r="67" spans="1:5" s="131" customFormat="1" ht="64.5" customHeight="1" hidden="1">
      <c r="A67" s="41" t="s">
        <v>377</v>
      </c>
      <c r="B67" s="228" t="s">
        <v>400</v>
      </c>
      <c r="C67" s="200"/>
      <c r="D67" s="200"/>
      <c r="E67" s="200"/>
    </row>
    <row r="68" spans="1:5" s="97" customFormat="1" ht="45" hidden="1">
      <c r="A68" s="41" t="s">
        <v>595</v>
      </c>
      <c r="B68" s="98" t="s">
        <v>596</v>
      </c>
      <c r="C68" s="100"/>
      <c r="D68" s="100"/>
      <c r="E68" s="100"/>
    </row>
    <row r="69" spans="1:5" s="97" customFormat="1" ht="14.25" customHeight="1" hidden="1">
      <c r="A69" s="41" t="s">
        <v>395</v>
      </c>
      <c r="B69" s="98" t="s">
        <v>289</v>
      </c>
      <c r="C69" s="100"/>
      <c r="D69" s="100"/>
      <c r="E69" s="100"/>
    </row>
    <row r="70" spans="1:5" s="13" customFormat="1" ht="17.25" customHeight="1" hidden="1">
      <c r="A70" s="120" t="s">
        <v>246</v>
      </c>
      <c r="B70" s="16" t="s">
        <v>247</v>
      </c>
      <c r="C70" s="28">
        <f>C71</f>
        <v>0</v>
      </c>
      <c r="D70" s="28">
        <f>D71</f>
        <v>0</v>
      </c>
      <c r="E70" s="28">
        <f>E71</f>
        <v>0</v>
      </c>
    </row>
    <row r="71" spans="1:5" s="104" customFormat="1" ht="17.25" customHeight="1" hidden="1">
      <c r="A71" s="41" t="s">
        <v>248</v>
      </c>
      <c r="B71" s="98" t="s">
        <v>247</v>
      </c>
      <c r="C71" s="100"/>
      <c r="D71" s="100"/>
      <c r="E71" s="100"/>
    </row>
    <row r="72" spans="1:5" s="97" customFormat="1" ht="51" customHeight="1" hidden="1">
      <c r="A72" s="233" t="s">
        <v>565</v>
      </c>
      <c r="B72" s="105" t="s">
        <v>564</v>
      </c>
      <c r="C72" s="96">
        <f>C73</f>
        <v>0</v>
      </c>
      <c r="D72" s="96">
        <f>D73</f>
        <v>0</v>
      </c>
      <c r="E72" s="234"/>
    </row>
    <row r="73" spans="1:5" s="104" customFormat="1" ht="30" customHeight="1" hidden="1">
      <c r="A73" s="232" t="s">
        <v>566</v>
      </c>
      <c r="B73" s="98" t="s">
        <v>563</v>
      </c>
      <c r="C73" s="100"/>
      <c r="D73" s="100"/>
      <c r="E73" s="234"/>
    </row>
    <row r="74" spans="1:5" s="13" customFormat="1" ht="12.75">
      <c r="A74" s="121"/>
      <c r="B74" s="17"/>
      <c r="C74" s="93"/>
      <c r="D74" s="93"/>
      <c r="E74" s="73"/>
    </row>
    <row r="75" spans="1:5" s="13" customFormat="1" ht="12.75">
      <c r="A75" s="121"/>
      <c r="B75" s="17"/>
      <c r="C75" s="93"/>
      <c r="D75" s="93"/>
      <c r="E75" s="73"/>
    </row>
    <row r="76" spans="1:5" s="13" customFormat="1" ht="12.75">
      <c r="A76" s="121"/>
      <c r="B76" s="17"/>
      <c r="C76" s="93"/>
      <c r="D76" s="93"/>
      <c r="E76" s="73"/>
    </row>
    <row r="77" spans="1:5" s="13" customFormat="1" ht="12.75">
      <c r="A77" s="122"/>
      <c r="B77" s="18"/>
      <c r="C77" s="94"/>
      <c r="D77" s="94"/>
      <c r="E77" s="74"/>
    </row>
    <row r="78" spans="1:5" s="13" customFormat="1" ht="12.75">
      <c r="A78" s="121"/>
      <c r="B78" s="17"/>
      <c r="C78" s="93"/>
      <c r="D78" s="93"/>
      <c r="E78" s="73"/>
    </row>
    <row r="79" spans="1:5" s="13" customFormat="1" ht="12.75">
      <c r="A79" s="121"/>
      <c r="B79" s="17"/>
      <c r="C79" s="93"/>
      <c r="D79" s="93"/>
      <c r="E79" s="73"/>
    </row>
    <row r="80" ht="12.75">
      <c r="A80" s="121"/>
    </row>
    <row r="81" ht="12.75">
      <c r="A81" s="121"/>
    </row>
    <row r="82" ht="12.75">
      <c r="A82" s="121"/>
    </row>
    <row r="83" ht="12.75">
      <c r="A83" s="121"/>
    </row>
    <row r="84" ht="12.75">
      <c r="A84" s="121"/>
    </row>
    <row r="85" ht="12.75">
      <c r="A85" s="121"/>
    </row>
    <row r="86" ht="12.75">
      <c r="A86" s="121"/>
    </row>
    <row r="87" ht="12.75">
      <c r="A87" s="121"/>
    </row>
    <row r="88" ht="12.75">
      <c r="A88" s="121"/>
    </row>
    <row r="89" ht="12.75">
      <c r="A89" s="121"/>
    </row>
    <row r="90" ht="12.75">
      <c r="A90" s="121"/>
    </row>
    <row r="91" ht="12.75">
      <c r="A91" s="121"/>
    </row>
    <row r="92" spans="1:2" ht="12.75">
      <c r="A92" s="121"/>
      <c r="B92" s="19"/>
    </row>
    <row r="93" spans="1:2" ht="12.75">
      <c r="A93" s="121"/>
      <c r="B93" s="19"/>
    </row>
    <row r="94" spans="1:2" ht="12.75">
      <c r="A94" s="121"/>
      <c r="B94" s="19"/>
    </row>
    <row r="95" spans="1:2" ht="12.75">
      <c r="A95" s="121"/>
      <c r="B95" s="19"/>
    </row>
    <row r="96" spans="1:2" ht="12.75">
      <c r="A96" s="121"/>
      <c r="B96" s="19"/>
    </row>
    <row r="97" spans="1:2" ht="12.75">
      <c r="A97" s="121"/>
      <c r="B97" s="19"/>
    </row>
    <row r="98" spans="1:2" ht="12.75">
      <c r="A98" s="121"/>
      <c r="B98" s="19"/>
    </row>
    <row r="99" spans="1:2" ht="12.75">
      <c r="A99" s="121"/>
      <c r="B99" s="19"/>
    </row>
    <row r="100" spans="1:2" ht="12.75">
      <c r="A100" s="121"/>
      <c r="B100" s="19"/>
    </row>
    <row r="101" spans="1:2" ht="12.75">
      <c r="A101" s="121"/>
      <c r="B101" s="19"/>
    </row>
    <row r="102" spans="1:2" ht="12.75">
      <c r="A102" s="121"/>
      <c r="B102" s="19"/>
    </row>
    <row r="103" spans="1:2" ht="12.75">
      <c r="A103" s="121"/>
      <c r="B103" s="19"/>
    </row>
    <row r="104" spans="1:2" ht="12.75">
      <c r="A104" s="121"/>
      <c r="B104" s="19"/>
    </row>
    <row r="105" spans="1:2" ht="12.75">
      <c r="A105" s="121"/>
      <c r="B105" s="19"/>
    </row>
    <row r="106" spans="1:2" ht="12.75">
      <c r="A106" s="121"/>
      <c r="B106" s="19"/>
    </row>
    <row r="107" spans="1:2" ht="12.75">
      <c r="A107" s="121"/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</sheetData>
  <sheetProtection/>
  <mergeCells count="9">
    <mergeCell ref="C7:E7"/>
    <mergeCell ref="A1:E1"/>
    <mergeCell ref="A7:A8"/>
    <mergeCell ref="B7:B8"/>
    <mergeCell ref="A21:B21"/>
    <mergeCell ref="A14:B14"/>
    <mergeCell ref="A4:E5"/>
    <mergeCell ref="B2:E2"/>
    <mergeCell ref="A3:C3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4">
      <selection activeCell="A9" sqref="A9"/>
    </sheetView>
  </sheetViews>
  <sheetFormatPr defaultColWidth="8.28125" defaultRowHeight="15"/>
  <cols>
    <col min="1" max="1" width="75.57421875" style="0" customWidth="1"/>
    <col min="2" max="3" width="8.28125" style="10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1" ht="15">
      <c r="A1" s="287"/>
      <c r="B1" s="287"/>
      <c r="C1" s="287"/>
      <c r="D1" s="287"/>
      <c r="E1" s="287"/>
      <c r="F1" s="77" t="s">
        <v>567</v>
      </c>
      <c r="G1" s="8"/>
      <c r="H1" s="8"/>
      <c r="I1" s="8"/>
      <c r="J1" s="8"/>
      <c r="K1" s="8"/>
    </row>
    <row r="2" spans="1:11" s="125" customFormat="1" ht="41.25" customHeight="1">
      <c r="A2" s="114"/>
      <c r="B2" s="285" t="s">
        <v>619</v>
      </c>
      <c r="C2" s="285"/>
      <c r="D2" s="285"/>
      <c r="E2" s="285"/>
      <c r="F2" s="285"/>
      <c r="G2" s="114"/>
      <c r="H2" s="114"/>
      <c r="I2" s="114"/>
      <c r="J2" s="114"/>
      <c r="K2" s="114"/>
    </row>
    <row r="3" spans="1:10" s="48" customFormat="1" ht="14.25" customHeight="1">
      <c r="A3" s="286"/>
      <c r="B3" s="286"/>
      <c r="C3" s="286"/>
      <c r="D3" s="286"/>
      <c r="E3" s="91"/>
      <c r="F3" s="91"/>
      <c r="G3" s="75"/>
      <c r="H3" s="75"/>
      <c r="I3" s="75"/>
      <c r="J3" s="75"/>
    </row>
    <row r="4" spans="1:6" ht="42.75" customHeight="1">
      <c r="A4" s="288" t="s">
        <v>609</v>
      </c>
      <c r="B4" s="288"/>
      <c r="C4" s="288"/>
      <c r="D4" s="288"/>
      <c r="E4" s="288"/>
      <c r="F4" s="288"/>
    </row>
    <row r="5" spans="1:6" ht="16.5" customHeight="1">
      <c r="A5" s="289" t="s">
        <v>0</v>
      </c>
      <c r="B5" s="290" t="s">
        <v>2</v>
      </c>
      <c r="C5" s="290" t="s">
        <v>124</v>
      </c>
      <c r="D5" s="277" t="s">
        <v>607</v>
      </c>
      <c r="E5" s="278"/>
      <c r="F5" s="278"/>
    </row>
    <row r="6" spans="1:6" s="30" customFormat="1" ht="15">
      <c r="A6" s="289"/>
      <c r="B6" s="290"/>
      <c r="C6" s="290"/>
      <c r="D6" s="270" t="s">
        <v>597</v>
      </c>
      <c r="E6" s="270" t="s">
        <v>598</v>
      </c>
      <c r="F6" s="270" t="s">
        <v>599</v>
      </c>
    </row>
    <row r="7" spans="1:6" ht="14.25" customHeight="1">
      <c r="A7" s="11" t="s">
        <v>7</v>
      </c>
      <c r="B7" s="4"/>
      <c r="C7" s="4"/>
      <c r="D7" s="202">
        <f>D8+D17+D23+D28+D32+D38+D41+D49+D19+D47</f>
        <v>166162</v>
      </c>
      <c r="E7" s="202">
        <f>E8+E17+E23+E28+E32+E38+E41+E49+E19+E47+E53</f>
        <v>167244</v>
      </c>
      <c r="F7" s="202">
        <f>F8+F17+F23+F28+F32+F38+F41+F49+F19+F47+F53</f>
        <v>176282</v>
      </c>
    </row>
    <row r="8" spans="1:6" ht="15">
      <c r="A8" s="11" t="s">
        <v>12</v>
      </c>
      <c r="B8" s="2" t="s">
        <v>13</v>
      </c>
      <c r="C8" s="2"/>
      <c r="D8" s="202">
        <f>D10+D11+D13+D15+D16+D9+D12</f>
        <v>31446</v>
      </c>
      <c r="E8" s="202">
        <f>E10+E11+E13+E15+E16+E9+E12</f>
        <v>31396</v>
      </c>
      <c r="F8" s="202">
        <f>F10+F11+F13+F15+F16+F9+F12</f>
        <v>31390</v>
      </c>
    </row>
    <row r="9" spans="1:7" ht="30">
      <c r="A9" s="79" t="s">
        <v>249</v>
      </c>
      <c r="B9" s="21" t="s">
        <v>13</v>
      </c>
      <c r="C9" s="21" t="s">
        <v>251</v>
      </c>
      <c r="D9" s="203">
        <v>1400</v>
      </c>
      <c r="E9" s="203">
        <v>1400</v>
      </c>
      <c r="F9" s="203">
        <v>1400</v>
      </c>
      <c r="G9" s="1"/>
    </row>
    <row r="10" spans="1:6" ht="27.75" customHeight="1">
      <c r="A10" s="9" t="s">
        <v>113</v>
      </c>
      <c r="B10" s="4" t="s">
        <v>13</v>
      </c>
      <c r="C10" s="4" t="s">
        <v>114</v>
      </c>
      <c r="D10" s="203">
        <v>750</v>
      </c>
      <c r="E10" s="203">
        <v>750</v>
      </c>
      <c r="F10" s="203">
        <v>750</v>
      </c>
    </row>
    <row r="11" spans="1:6" ht="45">
      <c r="A11" s="9" t="s">
        <v>70</v>
      </c>
      <c r="B11" s="4" t="s">
        <v>13</v>
      </c>
      <c r="C11" s="4" t="s">
        <v>71</v>
      </c>
      <c r="D11" s="203">
        <v>15270</v>
      </c>
      <c r="E11" s="203">
        <v>15270</v>
      </c>
      <c r="F11" s="203">
        <v>15270</v>
      </c>
    </row>
    <row r="12" spans="1:6" ht="15" hidden="1">
      <c r="A12" s="9" t="s">
        <v>125</v>
      </c>
      <c r="B12" s="4" t="s">
        <v>13</v>
      </c>
      <c r="C12" s="4" t="s">
        <v>126</v>
      </c>
      <c r="D12" s="203"/>
      <c r="E12" s="203"/>
      <c r="F12" s="203"/>
    </row>
    <row r="13" spans="1:6" ht="30">
      <c r="A13" s="9" t="s">
        <v>14</v>
      </c>
      <c r="B13" s="4" t="s">
        <v>13</v>
      </c>
      <c r="C13" s="4" t="s">
        <v>15</v>
      </c>
      <c r="D13" s="203">
        <v>5280</v>
      </c>
      <c r="E13" s="203">
        <v>5280</v>
      </c>
      <c r="F13" s="203">
        <v>5280</v>
      </c>
    </row>
    <row r="14" spans="1:6" ht="15" hidden="1">
      <c r="A14" s="9" t="s">
        <v>127</v>
      </c>
      <c r="B14" s="4" t="s">
        <v>13</v>
      </c>
      <c r="C14" s="4" t="s">
        <v>128</v>
      </c>
      <c r="D14" s="203"/>
      <c r="E14" s="203"/>
      <c r="F14" s="203"/>
    </row>
    <row r="15" spans="1:6" ht="15">
      <c r="A15" s="9" t="s">
        <v>72</v>
      </c>
      <c r="B15" s="4" t="s">
        <v>13</v>
      </c>
      <c r="C15" s="4" t="s">
        <v>73</v>
      </c>
      <c r="D15" s="203">
        <v>350</v>
      </c>
      <c r="E15" s="203">
        <v>350</v>
      </c>
      <c r="F15" s="203">
        <v>350</v>
      </c>
    </row>
    <row r="16" spans="1:6" ht="15">
      <c r="A16" s="9" t="s">
        <v>40</v>
      </c>
      <c r="B16" s="4" t="s">
        <v>13</v>
      </c>
      <c r="C16" s="4" t="s">
        <v>41</v>
      </c>
      <c r="D16" s="203">
        <v>8396</v>
      </c>
      <c r="E16" s="203">
        <v>8346</v>
      </c>
      <c r="F16" s="203">
        <v>8340</v>
      </c>
    </row>
    <row r="17" spans="1:6" ht="15" hidden="1">
      <c r="A17" s="11" t="s">
        <v>23</v>
      </c>
      <c r="B17" s="2" t="s">
        <v>24</v>
      </c>
      <c r="C17" s="2"/>
      <c r="D17" s="202">
        <f>D18</f>
        <v>0</v>
      </c>
      <c r="E17" s="202">
        <f>E18</f>
        <v>0</v>
      </c>
      <c r="F17" s="202">
        <f>F18</f>
        <v>0</v>
      </c>
    </row>
    <row r="18" spans="1:6" ht="15" hidden="1">
      <c r="A18" s="9" t="s">
        <v>25</v>
      </c>
      <c r="B18" s="4" t="s">
        <v>24</v>
      </c>
      <c r="C18" s="4" t="s">
        <v>26</v>
      </c>
      <c r="D18" s="203"/>
      <c r="E18" s="203"/>
      <c r="F18" s="203"/>
    </row>
    <row r="19" spans="1:6" ht="28.5">
      <c r="A19" s="11" t="s">
        <v>129</v>
      </c>
      <c r="B19" s="2" t="s">
        <v>130</v>
      </c>
      <c r="C19" s="2"/>
      <c r="D19" s="202">
        <f>D21</f>
        <v>77</v>
      </c>
      <c r="E19" s="202">
        <f>E21</f>
        <v>77</v>
      </c>
      <c r="F19" s="202">
        <f>F21</f>
        <v>30</v>
      </c>
    </row>
    <row r="20" spans="1:6" ht="15" hidden="1">
      <c r="A20" s="9" t="s">
        <v>131</v>
      </c>
      <c r="B20" s="4" t="s">
        <v>130</v>
      </c>
      <c r="C20" s="4" t="s">
        <v>132</v>
      </c>
      <c r="D20" s="203"/>
      <c r="E20" s="203"/>
      <c r="F20" s="203"/>
    </row>
    <row r="21" spans="1:6" ht="30">
      <c r="A21" s="9" t="s">
        <v>133</v>
      </c>
      <c r="B21" s="4" t="s">
        <v>130</v>
      </c>
      <c r="C21" s="4" t="s">
        <v>134</v>
      </c>
      <c r="D21" s="203">
        <v>77</v>
      </c>
      <c r="E21" s="203">
        <v>77</v>
      </c>
      <c r="F21" s="203">
        <v>30</v>
      </c>
    </row>
    <row r="22" spans="1:6" ht="15" hidden="1">
      <c r="A22" s="9" t="s">
        <v>135</v>
      </c>
      <c r="B22" s="4" t="s">
        <v>130</v>
      </c>
      <c r="C22" s="4" t="s">
        <v>136</v>
      </c>
      <c r="D22" s="203"/>
      <c r="E22" s="203"/>
      <c r="F22" s="203"/>
    </row>
    <row r="23" spans="1:6" ht="15">
      <c r="A23" s="11" t="s">
        <v>77</v>
      </c>
      <c r="B23" s="2" t="s">
        <v>78</v>
      </c>
      <c r="C23" s="2"/>
      <c r="D23" s="202">
        <f>D24+D25+D26+D27</f>
        <v>16603</v>
      </c>
      <c r="E23" s="202">
        <f>E24+E25+E26+E27</f>
        <v>16603</v>
      </c>
      <c r="F23" s="202">
        <f>F24+F25+F26+F27</f>
        <v>16298</v>
      </c>
    </row>
    <row r="24" spans="1:6" ht="15" hidden="1">
      <c r="A24" s="9" t="s">
        <v>79</v>
      </c>
      <c r="B24" s="4" t="s">
        <v>78</v>
      </c>
      <c r="C24" s="4" t="s">
        <v>80</v>
      </c>
      <c r="D24" s="203"/>
      <c r="E24" s="203"/>
      <c r="F24" s="203"/>
    </row>
    <row r="25" spans="1:6" ht="15">
      <c r="A25" s="9" t="s">
        <v>88</v>
      </c>
      <c r="B25" s="4" t="s">
        <v>78</v>
      </c>
      <c r="C25" s="4" t="s">
        <v>89</v>
      </c>
      <c r="D25" s="203">
        <v>3600</v>
      </c>
      <c r="E25" s="203">
        <v>3600</v>
      </c>
      <c r="F25" s="203">
        <v>3600</v>
      </c>
    </row>
    <row r="26" spans="1:6" ht="15">
      <c r="A26" s="9" t="s">
        <v>90</v>
      </c>
      <c r="B26" s="4" t="s">
        <v>78</v>
      </c>
      <c r="C26" s="4" t="s">
        <v>91</v>
      </c>
      <c r="D26" s="203">
        <v>12998</v>
      </c>
      <c r="E26" s="203">
        <v>12998</v>
      </c>
      <c r="F26" s="203">
        <v>12698</v>
      </c>
    </row>
    <row r="27" spans="1:6" ht="15">
      <c r="A27" s="9" t="s">
        <v>96</v>
      </c>
      <c r="B27" s="4" t="s">
        <v>78</v>
      </c>
      <c r="C27" s="4" t="s">
        <v>97</v>
      </c>
      <c r="D27" s="203">
        <v>5</v>
      </c>
      <c r="E27" s="203">
        <v>5</v>
      </c>
      <c r="F27" s="203"/>
    </row>
    <row r="28" spans="1:6" ht="15">
      <c r="A28" s="11" t="s">
        <v>98</v>
      </c>
      <c r="B28" s="2" t="s">
        <v>99</v>
      </c>
      <c r="C28" s="2"/>
      <c r="D28" s="202">
        <f>D29+D30+D31</f>
        <v>8274</v>
      </c>
      <c r="E28" s="202">
        <f>E29+E30+E31</f>
        <v>5406</v>
      </c>
      <c r="F28" s="202">
        <f>F29+F30+F31</f>
        <v>11362</v>
      </c>
    </row>
    <row r="29" spans="1:6" ht="15">
      <c r="A29" s="9" t="s">
        <v>100</v>
      </c>
      <c r="B29" s="4" t="s">
        <v>99</v>
      </c>
      <c r="C29" s="4" t="s">
        <v>101</v>
      </c>
      <c r="D29" s="203">
        <v>300</v>
      </c>
      <c r="E29" s="203">
        <v>300</v>
      </c>
      <c r="F29" s="203">
        <v>300</v>
      </c>
    </row>
    <row r="30" spans="1:6" ht="15">
      <c r="A30" s="9" t="s">
        <v>104</v>
      </c>
      <c r="B30" s="4" t="s">
        <v>99</v>
      </c>
      <c r="C30" s="4" t="s">
        <v>105</v>
      </c>
      <c r="D30" s="203">
        <v>5000</v>
      </c>
      <c r="E30" s="203">
        <v>5000</v>
      </c>
      <c r="F30" s="203">
        <v>5000</v>
      </c>
    </row>
    <row r="31" spans="1:6" ht="15">
      <c r="A31" s="9" t="s">
        <v>106</v>
      </c>
      <c r="B31" s="4" t="s">
        <v>99</v>
      </c>
      <c r="C31" s="4" t="s">
        <v>137</v>
      </c>
      <c r="D31" s="46">
        <v>2974</v>
      </c>
      <c r="E31" s="46">
        <v>106</v>
      </c>
      <c r="F31" s="46">
        <v>6062</v>
      </c>
    </row>
    <row r="32" spans="1:6" ht="15">
      <c r="A32" s="11" t="s">
        <v>42</v>
      </c>
      <c r="B32" s="2" t="s">
        <v>43</v>
      </c>
      <c r="C32" s="2"/>
      <c r="D32" s="202">
        <f>D33+D34+D36+D37+D35</f>
        <v>96360</v>
      </c>
      <c r="E32" s="202">
        <f>E33+E34+E36+E37+E35</f>
        <v>96360</v>
      </c>
      <c r="F32" s="202">
        <f>F33+F34+F36+F37+F35</f>
        <v>96350</v>
      </c>
    </row>
    <row r="33" spans="1:6" ht="15">
      <c r="A33" s="9" t="s">
        <v>44</v>
      </c>
      <c r="B33" s="4" t="s">
        <v>43</v>
      </c>
      <c r="C33" s="4" t="s">
        <v>45</v>
      </c>
      <c r="D33" s="203">
        <v>25000</v>
      </c>
      <c r="E33" s="203">
        <v>25000</v>
      </c>
      <c r="F33" s="203">
        <v>25000</v>
      </c>
    </row>
    <row r="34" spans="1:6" ht="15">
      <c r="A34" s="9" t="s">
        <v>57</v>
      </c>
      <c r="B34" s="4" t="s">
        <v>43</v>
      </c>
      <c r="C34" s="4" t="s">
        <v>48</v>
      </c>
      <c r="D34" s="203">
        <v>53000</v>
      </c>
      <c r="E34" s="203">
        <v>53000</v>
      </c>
      <c r="F34" s="203">
        <v>53000</v>
      </c>
    </row>
    <row r="35" spans="1:6" ht="15">
      <c r="A35" s="9" t="s">
        <v>292</v>
      </c>
      <c r="B35" s="21" t="s">
        <v>43</v>
      </c>
      <c r="C35" s="21" t="s">
        <v>293</v>
      </c>
      <c r="D35" s="203">
        <v>8800</v>
      </c>
      <c r="E35" s="203">
        <v>8800</v>
      </c>
      <c r="F35" s="203">
        <v>8800</v>
      </c>
    </row>
    <row r="36" spans="1:6" ht="15">
      <c r="A36" s="9" t="s">
        <v>58</v>
      </c>
      <c r="B36" s="4" t="s">
        <v>43</v>
      </c>
      <c r="C36" s="4" t="s">
        <v>59</v>
      </c>
      <c r="D36" s="203">
        <v>710</v>
      </c>
      <c r="E36" s="203">
        <v>710</v>
      </c>
      <c r="F36" s="203">
        <v>700</v>
      </c>
    </row>
    <row r="37" spans="1:6" ht="15">
      <c r="A37" s="9" t="s">
        <v>60</v>
      </c>
      <c r="B37" s="4" t="s">
        <v>43</v>
      </c>
      <c r="C37" s="4" t="s">
        <v>61</v>
      </c>
      <c r="D37" s="203">
        <v>8850</v>
      </c>
      <c r="E37" s="203">
        <v>8850</v>
      </c>
      <c r="F37" s="203">
        <v>8850</v>
      </c>
    </row>
    <row r="38" spans="1:6" ht="15">
      <c r="A38" s="11" t="s">
        <v>115</v>
      </c>
      <c r="B38" s="2" t="s">
        <v>116</v>
      </c>
      <c r="C38" s="2"/>
      <c r="D38" s="202">
        <f>D39+D40</f>
        <v>9002</v>
      </c>
      <c r="E38" s="202">
        <f>E39+E40</f>
        <v>9002</v>
      </c>
      <c r="F38" s="202">
        <f>F39+F40</f>
        <v>9002</v>
      </c>
    </row>
    <row r="39" spans="1:6" ht="15">
      <c r="A39" s="9" t="s">
        <v>117</v>
      </c>
      <c r="B39" s="4" t="s">
        <v>116</v>
      </c>
      <c r="C39" s="4" t="s">
        <v>118</v>
      </c>
      <c r="D39" s="203">
        <v>9002</v>
      </c>
      <c r="E39" s="203">
        <v>9002</v>
      </c>
      <c r="F39" s="203">
        <v>9002</v>
      </c>
    </row>
    <row r="40" spans="1:6" ht="15" hidden="1">
      <c r="A40" s="9" t="s">
        <v>119</v>
      </c>
      <c r="B40" s="4" t="s">
        <v>116</v>
      </c>
      <c r="C40" s="4" t="s">
        <v>120</v>
      </c>
      <c r="D40" s="203"/>
      <c r="E40" s="203"/>
      <c r="F40" s="203"/>
    </row>
    <row r="41" spans="1:6" ht="15">
      <c r="A41" s="11" t="s">
        <v>62</v>
      </c>
      <c r="B41" s="2">
        <v>1000</v>
      </c>
      <c r="C41" s="2"/>
      <c r="D41" s="202">
        <f>D42+D44+D45+D46</f>
        <v>1400</v>
      </c>
      <c r="E41" s="202">
        <f>E42+E44+E45+E46</f>
        <v>1400</v>
      </c>
      <c r="F41" s="202">
        <f>F42+F44+F45+F46</f>
        <v>1000</v>
      </c>
    </row>
    <row r="42" spans="1:6" ht="15">
      <c r="A42" s="9" t="s">
        <v>109</v>
      </c>
      <c r="B42" s="4">
        <v>1000</v>
      </c>
      <c r="C42" s="4">
        <v>1001</v>
      </c>
      <c r="D42" s="203">
        <v>1000</v>
      </c>
      <c r="E42" s="203">
        <v>1000</v>
      </c>
      <c r="F42" s="203">
        <v>1000</v>
      </c>
    </row>
    <row r="43" spans="1:6" ht="15" hidden="1">
      <c r="A43" s="9" t="s">
        <v>138</v>
      </c>
      <c r="B43" s="4">
        <v>1000</v>
      </c>
      <c r="C43" s="4">
        <v>1002</v>
      </c>
      <c r="D43" s="203"/>
      <c r="E43" s="203"/>
      <c r="F43" s="203"/>
    </row>
    <row r="44" spans="1:6" ht="15" hidden="1">
      <c r="A44" s="9" t="s">
        <v>108</v>
      </c>
      <c r="B44" s="4">
        <v>1000</v>
      </c>
      <c r="C44" s="4">
        <v>1003</v>
      </c>
      <c r="D44" s="203"/>
      <c r="E44" s="203"/>
      <c r="F44" s="203"/>
    </row>
    <row r="45" spans="1:6" ht="15">
      <c r="A45" s="9" t="s">
        <v>63</v>
      </c>
      <c r="B45" s="4">
        <v>1000</v>
      </c>
      <c r="C45" s="4">
        <v>1004</v>
      </c>
      <c r="D45" s="203">
        <v>400</v>
      </c>
      <c r="E45" s="203">
        <v>400</v>
      </c>
      <c r="F45" s="203"/>
    </row>
    <row r="46" spans="1:6" ht="15" hidden="1">
      <c r="A46" s="9" t="s">
        <v>67</v>
      </c>
      <c r="B46" s="4">
        <v>1000</v>
      </c>
      <c r="C46" s="4">
        <v>1006</v>
      </c>
      <c r="D46" s="203"/>
      <c r="E46" s="203"/>
      <c r="F46" s="203"/>
    </row>
    <row r="47" spans="1:6" ht="28.5">
      <c r="A47" s="11" t="s">
        <v>29</v>
      </c>
      <c r="B47" s="2">
        <v>1300</v>
      </c>
      <c r="C47" s="2"/>
      <c r="D47" s="202">
        <f>D48</f>
        <v>1000</v>
      </c>
      <c r="E47" s="202">
        <f>E48</f>
        <v>800</v>
      </c>
      <c r="F47" s="202">
        <f>F48</f>
        <v>0</v>
      </c>
    </row>
    <row r="48" spans="1:6" ht="15">
      <c r="A48" s="9" t="s">
        <v>298</v>
      </c>
      <c r="B48" s="4">
        <v>1300</v>
      </c>
      <c r="C48" s="4">
        <v>1301</v>
      </c>
      <c r="D48" s="203">
        <v>1000</v>
      </c>
      <c r="E48" s="203">
        <v>800</v>
      </c>
      <c r="F48" s="203"/>
    </row>
    <row r="49" spans="1:6" ht="42.75">
      <c r="A49" s="12" t="s">
        <v>30</v>
      </c>
      <c r="B49" s="2">
        <v>1400</v>
      </c>
      <c r="C49" s="2"/>
      <c r="D49" s="202">
        <f>D51+D50+D52</f>
        <v>2000</v>
      </c>
      <c r="E49" s="202">
        <f>E51+E50+E52</f>
        <v>2000</v>
      </c>
      <c r="F49" s="202">
        <f>F51+F50+F52</f>
        <v>2000</v>
      </c>
    </row>
    <row r="50" spans="1:6" ht="30" hidden="1">
      <c r="A50" s="9" t="s">
        <v>31</v>
      </c>
      <c r="B50" s="4">
        <v>1400</v>
      </c>
      <c r="C50" s="4" t="s">
        <v>165</v>
      </c>
      <c r="D50" s="203"/>
      <c r="E50" s="203"/>
      <c r="F50" s="203"/>
    </row>
    <row r="51" spans="1:6" ht="15">
      <c r="A51" s="9" t="s">
        <v>33</v>
      </c>
      <c r="B51" s="4">
        <v>1400</v>
      </c>
      <c r="C51" s="4">
        <v>1402</v>
      </c>
      <c r="D51" s="203">
        <v>2000</v>
      </c>
      <c r="E51" s="203">
        <v>2000</v>
      </c>
      <c r="F51" s="203">
        <v>2000</v>
      </c>
    </row>
    <row r="52" spans="1:6" ht="15" hidden="1">
      <c r="A52" s="9" t="s">
        <v>34</v>
      </c>
      <c r="B52" s="21" t="s">
        <v>36</v>
      </c>
      <c r="C52" s="21" t="s">
        <v>37</v>
      </c>
      <c r="D52" s="203"/>
      <c r="E52" s="203"/>
      <c r="F52" s="203"/>
    </row>
    <row r="53" spans="1:6" ht="15">
      <c r="A53" s="80" t="s">
        <v>281</v>
      </c>
      <c r="B53" s="111">
        <v>9900</v>
      </c>
      <c r="C53" s="111"/>
      <c r="D53" s="202"/>
      <c r="E53" s="202">
        <f>E54</f>
        <v>4200</v>
      </c>
      <c r="F53" s="202">
        <f>F54</f>
        <v>8850</v>
      </c>
    </row>
    <row r="54" spans="1:6" ht="15">
      <c r="A54" s="3" t="s">
        <v>281</v>
      </c>
      <c r="B54" s="81">
        <v>9900</v>
      </c>
      <c r="C54" s="81">
        <v>9999</v>
      </c>
      <c r="D54" s="203"/>
      <c r="E54" s="203">
        <v>4200</v>
      </c>
      <c r="F54" s="203">
        <v>8850</v>
      </c>
    </row>
  </sheetData>
  <sheetProtection/>
  <mergeCells count="8">
    <mergeCell ref="A1:E1"/>
    <mergeCell ref="B2:F2"/>
    <mergeCell ref="A4:F4"/>
    <mergeCell ref="A5:A6"/>
    <mergeCell ref="B5:B6"/>
    <mergeCell ref="C5:C6"/>
    <mergeCell ref="A3:D3"/>
    <mergeCell ref="D5:F5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40"/>
  <sheetViews>
    <sheetView view="pageBreakPreview" zoomScaleSheetLayoutView="100" zoomScalePageLayoutView="0" workbookViewId="0" topLeftCell="A4">
      <selection activeCell="I11" sqref="I11"/>
    </sheetView>
  </sheetViews>
  <sheetFormatPr defaultColWidth="16.140625" defaultRowHeight="15"/>
  <cols>
    <col min="1" max="1" width="61.8515625" style="50" customWidth="1"/>
    <col min="2" max="2" width="7.57421875" style="67" bestFit="1" customWidth="1"/>
    <col min="3" max="3" width="8.7109375" style="67" customWidth="1"/>
    <col min="4" max="4" width="13.28125" style="66" customWidth="1"/>
    <col min="5" max="5" width="6.28125" style="66" customWidth="1"/>
    <col min="6" max="6" width="5.421875" style="66" customWidth="1"/>
    <col min="7" max="7" width="17.28125" style="69" hidden="1" customWidth="1"/>
    <col min="8" max="8" width="14.7109375" style="69" hidden="1" customWidth="1"/>
    <col min="9" max="11" width="17.28125" style="69" customWidth="1"/>
    <col min="12" max="14" width="17.00390625" style="50" customWidth="1"/>
    <col min="15" max="15" width="9.140625" style="50" customWidth="1"/>
    <col min="16" max="16" width="12.57421875" style="50" customWidth="1"/>
    <col min="17" max="238" width="9.140625" style="50" customWidth="1"/>
    <col min="239" max="239" width="61.8515625" style="50" customWidth="1"/>
    <col min="240" max="241" width="7.00390625" style="50" customWidth="1"/>
    <col min="242" max="242" width="8.7109375" style="50" customWidth="1"/>
    <col min="243" max="243" width="10.28125" style="50" customWidth="1"/>
    <col min="244" max="244" width="6.28125" style="50" customWidth="1"/>
    <col min="245" max="245" width="5.421875" style="50" customWidth="1"/>
    <col min="246" max="246" width="15.421875" style="50" customWidth="1"/>
    <col min="247" max="247" width="14.7109375" style="50" customWidth="1"/>
    <col min="248" max="248" width="10.8515625" style="50" customWidth="1"/>
    <col min="249" max="249" width="13.28125" style="50" customWidth="1"/>
    <col min="250" max="250" width="13.7109375" style="50" customWidth="1"/>
    <col min="251" max="16384" width="16.140625" style="50" customWidth="1"/>
  </cols>
  <sheetData>
    <row r="1" spans="1:11" s="125" customFormat="1" ht="15.75" customHeight="1" hidden="1">
      <c r="A1" s="279" t="s">
        <v>557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125" customFormat="1" ht="24.75" customHeight="1" hidden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s="125" customFormat="1" ht="39.75" customHeight="1" hidden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5" customHeight="1">
      <c r="A4" s="298" t="s">
        <v>568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s="125" customFormat="1" ht="41.25" customHeight="1">
      <c r="A5" s="114"/>
      <c r="B5" s="285" t="s">
        <v>619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ht="14.25" customHeight="1">
      <c r="A6" s="299"/>
      <c r="B6" s="299"/>
      <c r="C6" s="299"/>
      <c r="D6" s="299"/>
      <c r="E6" s="299"/>
      <c r="F6" s="299"/>
      <c r="G6" s="299"/>
      <c r="H6" s="299"/>
      <c r="I6" s="299"/>
      <c r="J6" s="201"/>
      <c r="K6" s="201"/>
    </row>
    <row r="7" spans="1:11" ht="48" customHeight="1">
      <c r="A7" s="291" t="s">
        <v>608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s="52" customFormat="1" ht="14.25" customHeight="1">
      <c r="A8" s="292" t="s">
        <v>0</v>
      </c>
      <c r="B8" s="294" t="s">
        <v>2</v>
      </c>
      <c r="C8" s="294" t="s">
        <v>3</v>
      </c>
      <c r="D8" s="296" t="s">
        <v>4</v>
      </c>
      <c r="E8" s="296" t="s">
        <v>5</v>
      </c>
      <c r="F8" s="296" t="s">
        <v>6</v>
      </c>
      <c r="G8" s="300" t="s">
        <v>180</v>
      </c>
      <c r="H8" s="302" t="s">
        <v>182</v>
      </c>
      <c r="I8" s="277" t="s">
        <v>607</v>
      </c>
      <c r="J8" s="278"/>
      <c r="K8" s="278"/>
    </row>
    <row r="9" spans="1:11" s="52" customFormat="1" ht="14.25">
      <c r="A9" s="293"/>
      <c r="B9" s="295"/>
      <c r="C9" s="295"/>
      <c r="D9" s="297"/>
      <c r="E9" s="297"/>
      <c r="F9" s="297"/>
      <c r="G9" s="301"/>
      <c r="H9" s="303"/>
      <c r="I9" s="267" t="s">
        <v>597</v>
      </c>
      <c r="J9" s="267" t="s">
        <v>598</v>
      </c>
      <c r="K9" s="267" t="s">
        <v>599</v>
      </c>
    </row>
    <row r="10" spans="1:12" ht="15">
      <c r="A10" s="5" t="s">
        <v>7</v>
      </c>
      <c r="B10" s="41"/>
      <c r="C10" s="41"/>
      <c r="D10" s="36"/>
      <c r="E10" s="36"/>
      <c r="F10" s="36"/>
      <c r="G10" s="219" t="e">
        <f>G13+G244+G253+G284+G370+G497+G657+G749+G871</f>
        <v>#REF!</v>
      </c>
      <c r="H10" s="219" t="e">
        <f>#REF!+#REF!+#REF!+#REF!+#REF!</f>
        <v>#REF!</v>
      </c>
      <c r="I10" s="219">
        <f>I13+I244+I253+I284+I370+I497+I657+I749+I871+I863</f>
        <v>166162</v>
      </c>
      <c r="J10" s="269">
        <f>J13+J244+J253+J284+J370+J497+J657+J749+J871+J863+J900</f>
        <v>167244</v>
      </c>
      <c r="K10" s="272">
        <f>K13+K244+K253+K284+K370+K497+K657+K749+K871+K863+K900</f>
        <v>176282</v>
      </c>
      <c r="L10" s="257"/>
    </row>
    <row r="11" spans="1:14" ht="15">
      <c r="A11" s="5" t="s">
        <v>8</v>
      </c>
      <c r="B11" s="43" t="s">
        <v>121</v>
      </c>
      <c r="C11" s="41"/>
      <c r="D11" s="36"/>
      <c r="E11" s="36"/>
      <c r="F11" s="36"/>
      <c r="G11" s="219" t="e">
        <f>G14+G292+G245+G254+G371+G498+G658+G750+G872</f>
        <v>#REF!</v>
      </c>
      <c r="H11" s="219" t="e">
        <f>H14+H498+H750+#REF!+#REF!</f>
        <v>#REF!</v>
      </c>
      <c r="I11" s="219">
        <f>I14+I292+I254+I371+I498+I658+I750+I872+I864</f>
        <v>166162</v>
      </c>
      <c r="J11" s="269">
        <f>J14+J292+J254+J371+J498+J658+J750+J872+J864+J900</f>
        <v>167244</v>
      </c>
      <c r="K11" s="272">
        <f>K14+K292+K254+K371+K498+K658+K750+K872+K864+K900</f>
        <v>176282</v>
      </c>
      <c r="L11" s="49"/>
      <c r="M11" s="49"/>
      <c r="N11" s="49"/>
    </row>
    <row r="12" spans="1:11" ht="15">
      <c r="A12" s="5" t="s">
        <v>9</v>
      </c>
      <c r="B12" s="43" t="s">
        <v>122</v>
      </c>
      <c r="C12" s="41"/>
      <c r="D12" s="36"/>
      <c r="E12" s="36"/>
      <c r="F12" s="36"/>
      <c r="G12" s="219" t="e">
        <f>G15+G255+G246+G293+G372+G499+G659+G751+G873</f>
        <v>#REF!</v>
      </c>
      <c r="H12" s="219" t="e">
        <f>H15+H499+H751+#REF!+#REF!</f>
        <v>#REF!</v>
      </c>
      <c r="I12" s="219">
        <f>I15+I255+I246+I293+I372+I499+I659+I751+I873+I67+I89</f>
        <v>0</v>
      </c>
      <c r="J12" s="269">
        <f>J15+J255+J246+J293+J372+J499+J659+J751+J873+J67+J89</f>
        <v>0</v>
      </c>
      <c r="K12" s="269">
        <f>K15+K255+K246+K293+K372+K499+K659+K751+K873+K67+K89</f>
        <v>0</v>
      </c>
    </row>
    <row r="13" spans="1:11" ht="15">
      <c r="A13" s="5" t="s">
        <v>12</v>
      </c>
      <c r="B13" s="112" t="s">
        <v>13</v>
      </c>
      <c r="C13" s="41"/>
      <c r="D13" s="36"/>
      <c r="E13" s="36"/>
      <c r="F13" s="36"/>
      <c r="G13" s="219">
        <f>G25+G42+G74+G90+G99+G16</f>
        <v>26907.100000000002</v>
      </c>
      <c r="H13" s="219">
        <f>H74</f>
        <v>2364.1240799999996</v>
      </c>
      <c r="I13" s="219">
        <f>I16+I25+I42+I68+I74+I90+I99</f>
        <v>31446</v>
      </c>
      <c r="J13" s="269">
        <f>J16+J25+J42+J68+J74+J90+J99</f>
        <v>31396</v>
      </c>
      <c r="K13" s="269">
        <f>K16+K25+K42+K68+K74+K90+K99</f>
        <v>31390</v>
      </c>
    </row>
    <row r="14" spans="1:14" ht="15">
      <c r="A14" s="5" t="s">
        <v>8</v>
      </c>
      <c r="B14" s="112" t="s">
        <v>121</v>
      </c>
      <c r="C14" s="41"/>
      <c r="D14" s="36"/>
      <c r="E14" s="36"/>
      <c r="F14" s="36"/>
      <c r="G14" s="219">
        <f>G30+G36+G49+G52+G63+G79+G82+G85+G95+G152+G145+G172+G177+G181+G187+G191+G61+G58+G133+G139+G141+G197+G47+G156+G161+G166+G21</f>
        <v>26119</v>
      </c>
      <c r="H14" s="219" t="e">
        <f>H79+H82+H85+#REF!</f>
        <v>#REF!</v>
      </c>
      <c r="I14" s="219">
        <f>I30+I36+I49+I52+I63+I79+I82+I85+I95+I152+I145+I172+I177+I181+I187+I191+I61+I58+I133+I139+I141+I197+I47+I156+I161+I166+I21+I136+I24+I148+I210+I214+I223+I229+I234+I33+I239+I243+I218+I164+I201+I98</f>
        <v>31446</v>
      </c>
      <c r="J14" s="269">
        <f>J30+J36+J49+J52+J63+J79+J82+J85+J95+J152+J145+J172+J177+J181+J187+J191+J61+J58+J133+J139+J141+J197+J47+J156+J161+J166+J21+J136+J24+J148+J210+J214+J223+J229+J234+J33+J239+J243+J218+J164+J201+J98</f>
        <v>31396</v>
      </c>
      <c r="K14" s="269">
        <f>K30+K36+K49+K52+K63+K79+K82+K85+K95+K152+K145+K172+K177+K181+K187+K191+K61+K58+K133+K139+K141+K197+K47+K156+K161+K166+K21+K136+K24+K148+K210+K214+K223+K229+K234+K33+K239+K243+K218+K164+K201+K98</f>
        <v>31390</v>
      </c>
      <c r="L14" s="49"/>
      <c r="N14" s="49"/>
    </row>
    <row r="15" spans="1:12" ht="15">
      <c r="A15" s="5" t="s">
        <v>9</v>
      </c>
      <c r="B15" s="112" t="s">
        <v>122</v>
      </c>
      <c r="C15" s="41"/>
      <c r="D15" s="36"/>
      <c r="E15" s="36"/>
      <c r="F15" s="36"/>
      <c r="G15" s="219">
        <f>G126+G129+G112+G115+G119+G122+G104+G108</f>
        <v>788.1</v>
      </c>
      <c r="H15" s="219" t="e">
        <f>H252+H879+#REF!+#REF!</f>
        <v>#REF!</v>
      </c>
      <c r="I15" s="219">
        <f>I126+I129+I112+I115+I119+I122+I104+I108+I73+I205</f>
        <v>0</v>
      </c>
      <c r="J15" s="269">
        <f>J126+J129+J112+J115+J119+J122+J104+J108+J73+J205</f>
        <v>0</v>
      </c>
      <c r="K15" s="269">
        <f>K126+K129+K112+K115+K119+K122+K104+K108+K73+K205</f>
        <v>0</v>
      </c>
      <c r="L15" s="49"/>
    </row>
    <row r="16" spans="1:12" ht="28.5">
      <c r="A16" s="107" t="s">
        <v>249</v>
      </c>
      <c r="B16" s="112" t="s">
        <v>13</v>
      </c>
      <c r="C16" s="112" t="s">
        <v>251</v>
      </c>
      <c r="D16" s="37"/>
      <c r="E16" s="37"/>
      <c r="F16" s="37"/>
      <c r="G16" s="219">
        <f aca="true" t="shared" si="0" ref="G16:K17">G17</f>
        <v>1300</v>
      </c>
      <c r="H16" s="219">
        <f t="shared" si="0"/>
        <v>23440.58448</v>
      </c>
      <c r="I16" s="219">
        <f t="shared" si="0"/>
        <v>1400</v>
      </c>
      <c r="J16" s="269">
        <f t="shared" si="0"/>
        <v>1400</v>
      </c>
      <c r="K16" s="269">
        <f t="shared" si="0"/>
        <v>1400</v>
      </c>
      <c r="L16" s="49"/>
    </row>
    <row r="17" spans="1:12" ht="15">
      <c r="A17" s="108" t="s">
        <v>250</v>
      </c>
      <c r="B17" s="42" t="s">
        <v>13</v>
      </c>
      <c r="C17" s="42" t="s">
        <v>251</v>
      </c>
      <c r="D17" s="38">
        <v>9000000000</v>
      </c>
      <c r="E17" s="36"/>
      <c r="F17" s="36"/>
      <c r="G17" s="46">
        <f t="shared" si="0"/>
        <v>1300</v>
      </c>
      <c r="H17" s="46">
        <f t="shared" si="0"/>
        <v>23440.58448</v>
      </c>
      <c r="I17" s="46">
        <f t="shared" si="0"/>
        <v>1400</v>
      </c>
      <c r="J17" s="46">
        <f t="shared" si="0"/>
        <v>1400</v>
      </c>
      <c r="K17" s="46">
        <f t="shared" si="0"/>
        <v>1400</v>
      </c>
      <c r="L17" s="49"/>
    </row>
    <row r="18" spans="1:12" ht="15">
      <c r="A18" s="108" t="s">
        <v>423</v>
      </c>
      <c r="B18" s="42" t="s">
        <v>13</v>
      </c>
      <c r="C18" s="42" t="s">
        <v>251</v>
      </c>
      <c r="D18" s="38">
        <v>9000090100</v>
      </c>
      <c r="E18" s="36"/>
      <c r="F18" s="36"/>
      <c r="G18" s="46">
        <f>G19</f>
        <v>1300</v>
      </c>
      <c r="H18" s="46">
        <f>H19+I44+I55+I47</f>
        <v>23440.58448</v>
      </c>
      <c r="I18" s="46">
        <f>I19+I22</f>
        <v>1400</v>
      </c>
      <c r="J18" s="46">
        <f>J19+J22</f>
        <v>1400</v>
      </c>
      <c r="K18" s="46">
        <f>K19+K22</f>
        <v>1400</v>
      </c>
      <c r="L18" s="49"/>
    </row>
    <row r="19" spans="1:12" ht="60">
      <c r="A19" s="6" t="s">
        <v>17</v>
      </c>
      <c r="B19" s="42" t="s">
        <v>13</v>
      </c>
      <c r="C19" s="42" t="s">
        <v>251</v>
      </c>
      <c r="D19" s="38">
        <v>9000090100</v>
      </c>
      <c r="E19" s="38">
        <v>100</v>
      </c>
      <c r="F19" s="36"/>
      <c r="G19" s="46">
        <f>G20</f>
        <v>1300</v>
      </c>
      <c r="H19" s="46">
        <f>H20</f>
        <v>8170.58448</v>
      </c>
      <c r="I19" s="46">
        <f aca="true" t="shared" si="1" ref="I19:K23">I20</f>
        <v>1300</v>
      </c>
      <c r="J19" s="46">
        <f t="shared" si="1"/>
        <v>1300</v>
      </c>
      <c r="K19" s="46">
        <f t="shared" si="1"/>
        <v>1300</v>
      </c>
      <c r="L19" s="49"/>
    </row>
    <row r="20" spans="1:12" ht="30">
      <c r="A20" s="6" t="s">
        <v>18</v>
      </c>
      <c r="B20" s="42" t="s">
        <v>13</v>
      </c>
      <c r="C20" s="42" t="s">
        <v>251</v>
      </c>
      <c r="D20" s="38">
        <v>9000090100</v>
      </c>
      <c r="E20" s="38">
        <v>120</v>
      </c>
      <c r="F20" s="36"/>
      <c r="G20" s="46">
        <f>G21</f>
        <v>1300</v>
      </c>
      <c r="H20" s="46">
        <f>H21</f>
        <v>8170.58448</v>
      </c>
      <c r="I20" s="46">
        <f t="shared" si="1"/>
        <v>1300</v>
      </c>
      <c r="J20" s="46">
        <f t="shared" si="1"/>
        <v>1300</v>
      </c>
      <c r="K20" s="46">
        <f t="shared" si="1"/>
        <v>1300</v>
      </c>
      <c r="L20" s="49"/>
    </row>
    <row r="21" spans="1:12" ht="15">
      <c r="A21" s="7" t="s">
        <v>8</v>
      </c>
      <c r="B21" s="42" t="s">
        <v>13</v>
      </c>
      <c r="C21" s="42" t="s">
        <v>251</v>
      </c>
      <c r="D21" s="38">
        <v>9000090100</v>
      </c>
      <c r="E21" s="38">
        <v>120</v>
      </c>
      <c r="F21" s="38">
        <v>1</v>
      </c>
      <c r="G21" s="46">
        <v>1300</v>
      </c>
      <c r="H21" s="46">
        <v>8170.58448</v>
      </c>
      <c r="I21" s="46">
        <v>1300</v>
      </c>
      <c r="J21" s="46">
        <v>1300</v>
      </c>
      <c r="K21" s="46">
        <v>1300</v>
      </c>
      <c r="L21" s="49"/>
    </row>
    <row r="22" spans="1:12" ht="15">
      <c r="A22" s="6" t="s">
        <v>49</v>
      </c>
      <c r="B22" s="42" t="s">
        <v>13</v>
      </c>
      <c r="C22" s="42" t="s">
        <v>251</v>
      </c>
      <c r="D22" s="38">
        <v>9000090100</v>
      </c>
      <c r="E22" s="38">
        <v>300</v>
      </c>
      <c r="F22" s="36"/>
      <c r="G22" s="46">
        <f>G23</f>
        <v>3863.4</v>
      </c>
      <c r="H22" s="219">
        <f>J22-K22</f>
        <v>0</v>
      </c>
      <c r="I22" s="46">
        <f t="shared" si="1"/>
        <v>100</v>
      </c>
      <c r="J22" s="46">
        <f t="shared" si="1"/>
        <v>100</v>
      </c>
      <c r="K22" s="46">
        <f t="shared" si="1"/>
        <v>100</v>
      </c>
      <c r="L22" s="49"/>
    </row>
    <row r="23" spans="1:12" ht="30">
      <c r="A23" s="6" t="s">
        <v>50</v>
      </c>
      <c r="B23" s="42" t="s">
        <v>13</v>
      </c>
      <c r="C23" s="42" t="s">
        <v>251</v>
      </c>
      <c r="D23" s="38">
        <v>9000090100</v>
      </c>
      <c r="E23" s="38">
        <v>320</v>
      </c>
      <c r="F23" s="36"/>
      <c r="G23" s="46">
        <f>G24</f>
        <v>3863.4</v>
      </c>
      <c r="H23" s="219">
        <f>J23-K23</f>
        <v>0</v>
      </c>
      <c r="I23" s="46">
        <f t="shared" si="1"/>
        <v>100</v>
      </c>
      <c r="J23" s="46">
        <f t="shared" si="1"/>
        <v>100</v>
      </c>
      <c r="K23" s="46">
        <f t="shared" si="1"/>
        <v>100</v>
      </c>
      <c r="L23" s="49"/>
    </row>
    <row r="24" spans="1:12" ht="15">
      <c r="A24" s="7" t="s">
        <v>8</v>
      </c>
      <c r="B24" s="42" t="s">
        <v>13</v>
      </c>
      <c r="C24" s="42" t="s">
        <v>251</v>
      </c>
      <c r="D24" s="38">
        <v>9000090100</v>
      </c>
      <c r="E24" s="38">
        <v>320</v>
      </c>
      <c r="F24" s="38">
        <v>1</v>
      </c>
      <c r="G24" s="46">
        <v>3863.4</v>
      </c>
      <c r="H24" s="219">
        <f>J24-K24</f>
        <v>0</v>
      </c>
      <c r="I24" s="46">
        <v>100</v>
      </c>
      <c r="J24" s="46">
        <v>100</v>
      </c>
      <c r="K24" s="46">
        <v>100</v>
      </c>
      <c r="L24" s="49"/>
    </row>
    <row r="25" spans="1:11" ht="42.75">
      <c r="A25" s="5" t="s">
        <v>113</v>
      </c>
      <c r="B25" s="112" t="s">
        <v>13</v>
      </c>
      <c r="C25" s="112" t="s">
        <v>114</v>
      </c>
      <c r="D25" s="37"/>
      <c r="E25" s="37"/>
      <c r="F25" s="37"/>
      <c r="G25" s="219">
        <f aca="true" t="shared" si="2" ref="G25:K26">G26</f>
        <v>480.2</v>
      </c>
      <c r="H25" s="219">
        <f t="shared" si="2"/>
        <v>1142.32304</v>
      </c>
      <c r="I25" s="219">
        <f t="shared" si="2"/>
        <v>750</v>
      </c>
      <c r="J25" s="269">
        <f t="shared" si="2"/>
        <v>750</v>
      </c>
      <c r="K25" s="269">
        <f t="shared" si="2"/>
        <v>750</v>
      </c>
    </row>
    <row r="26" spans="1:11" ht="15">
      <c r="A26" s="6" t="s">
        <v>16</v>
      </c>
      <c r="B26" s="42" t="s">
        <v>13</v>
      </c>
      <c r="C26" s="42" t="s">
        <v>114</v>
      </c>
      <c r="D26" s="38">
        <v>9000000000</v>
      </c>
      <c r="E26" s="36"/>
      <c r="F26" s="36"/>
      <c r="G26" s="46">
        <f t="shared" si="2"/>
        <v>480.2</v>
      </c>
      <c r="H26" s="46">
        <f t="shared" si="2"/>
        <v>1142.32304</v>
      </c>
      <c r="I26" s="46">
        <f t="shared" si="2"/>
        <v>750</v>
      </c>
      <c r="J26" s="46">
        <f t="shared" si="2"/>
        <v>750</v>
      </c>
      <c r="K26" s="46">
        <f t="shared" si="2"/>
        <v>750</v>
      </c>
    </row>
    <row r="27" spans="1:11" ht="30">
      <c r="A27" s="31" t="s">
        <v>430</v>
      </c>
      <c r="B27" s="42" t="s">
        <v>13</v>
      </c>
      <c r="C27" s="42" t="s">
        <v>114</v>
      </c>
      <c r="D27" s="38">
        <v>9000090010</v>
      </c>
      <c r="E27" s="36"/>
      <c r="F27" s="36"/>
      <c r="G27" s="46">
        <f>G28+G31+G34</f>
        <v>480.2</v>
      </c>
      <c r="H27" s="46">
        <f>H28+H31+H34</f>
        <v>1142.32304</v>
      </c>
      <c r="I27" s="46">
        <f>I28+I31+I34</f>
        <v>750</v>
      </c>
      <c r="J27" s="46">
        <f>J28+J31+J34</f>
        <v>750</v>
      </c>
      <c r="K27" s="46">
        <f>K28+K31+K34</f>
        <v>750</v>
      </c>
    </row>
    <row r="28" spans="1:11" ht="60">
      <c r="A28" s="6" t="s">
        <v>17</v>
      </c>
      <c r="B28" s="42" t="s">
        <v>13</v>
      </c>
      <c r="C28" s="42" t="s">
        <v>114</v>
      </c>
      <c r="D28" s="38">
        <v>9000090010</v>
      </c>
      <c r="E28" s="38">
        <v>100</v>
      </c>
      <c r="F28" s="36"/>
      <c r="G28" s="46">
        <f aca="true" t="shared" si="3" ref="G28:K29">G29</f>
        <v>360</v>
      </c>
      <c r="H28" s="46">
        <f t="shared" si="3"/>
        <v>1142.32304</v>
      </c>
      <c r="I28" s="46">
        <f t="shared" si="3"/>
        <v>450</v>
      </c>
      <c r="J28" s="46">
        <f t="shared" si="3"/>
        <v>450</v>
      </c>
      <c r="K28" s="46">
        <f t="shared" si="3"/>
        <v>450</v>
      </c>
    </row>
    <row r="29" spans="1:11" ht="30">
      <c r="A29" s="6" t="s">
        <v>18</v>
      </c>
      <c r="B29" s="42" t="s">
        <v>13</v>
      </c>
      <c r="C29" s="42" t="s">
        <v>114</v>
      </c>
      <c r="D29" s="38">
        <v>9000090010</v>
      </c>
      <c r="E29" s="38">
        <v>120</v>
      </c>
      <c r="F29" s="36"/>
      <c r="G29" s="46">
        <f t="shared" si="3"/>
        <v>360</v>
      </c>
      <c r="H29" s="46">
        <f t="shared" si="3"/>
        <v>1142.32304</v>
      </c>
      <c r="I29" s="46">
        <f t="shared" si="3"/>
        <v>450</v>
      </c>
      <c r="J29" s="46">
        <f t="shared" si="3"/>
        <v>450</v>
      </c>
      <c r="K29" s="46">
        <f t="shared" si="3"/>
        <v>450</v>
      </c>
    </row>
    <row r="30" spans="1:11" ht="15">
      <c r="A30" s="7" t="s">
        <v>8</v>
      </c>
      <c r="B30" s="42" t="s">
        <v>13</v>
      </c>
      <c r="C30" s="42" t="s">
        <v>114</v>
      </c>
      <c r="D30" s="38">
        <v>9000090010</v>
      </c>
      <c r="E30" s="38">
        <v>120</v>
      </c>
      <c r="F30" s="38">
        <v>1</v>
      </c>
      <c r="G30" s="46">
        <v>360</v>
      </c>
      <c r="H30" s="46">
        <v>1142.32304</v>
      </c>
      <c r="I30" s="46">
        <v>450</v>
      </c>
      <c r="J30" s="46">
        <v>450</v>
      </c>
      <c r="K30" s="46">
        <v>450</v>
      </c>
    </row>
    <row r="31" spans="1:11" ht="30" customHeight="1">
      <c r="A31" s="6" t="s">
        <v>19</v>
      </c>
      <c r="B31" s="42" t="s">
        <v>13</v>
      </c>
      <c r="C31" s="42" t="s">
        <v>114</v>
      </c>
      <c r="D31" s="38">
        <v>9000090010</v>
      </c>
      <c r="E31" s="38">
        <v>200</v>
      </c>
      <c r="F31" s="36"/>
      <c r="G31" s="46">
        <f aca="true" t="shared" si="4" ref="G31:K32">G32</f>
        <v>0</v>
      </c>
      <c r="H31" s="46">
        <f t="shared" si="4"/>
        <v>0</v>
      </c>
      <c r="I31" s="46">
        <f t="shared" si="4"/>
        <v>295</v>
      </c>
      <c r="J31" s="46">
        <f t="shared" si="4"/>
        <v>295</v>
      </c>
      <c r="K31" s="46">
        <f t="shared" si="4"/>
        <v>295</v>
      </c>
    </row>
    <row r="32" spans="1:11" ht="30" customHeight="1">
      <c r="A32" s="6" t="s">
        <v>20</v>
      </c>
      <c r="B32" s="42" t="s">
        <v>13</v>
      </c>
      <c r="C32" s="42" t="s">
        <v>114</v>
      </c>
      <c r="D32" s="38">
        <v>9000090010</v>
      </c>
      <c r="E32" s="38">
        <v>240</v>
      </c>
      <c r="F32" s="36"/>
      <c r="G32" s="46">
        <f t="shared" si="4"/>
        <v>0</v>
      </c>
      <c r="H32" s="46">
        <f t="shared" si="4"/>
        <v>0</v>
      </c>
      <c r="I32" s="46">
        <f t="shared" si="4"/>
        <v>295</v>
      </c>
      <c r="J32" s="46">
        <f t="shared" si="4"/>
        <v>295</v>
      </c>
      <c r="K32" s="46">
        <f t="shared" si="4"/>
        <v>295</v>
      </c>
    </row>
    <row r="33" spans="1:11" ht="15" customHeight="1">
      <c r="A33" s="7" t="s">
        <v>8</v>
      </c>
      <c r="B33" s="42" t="s">
        <v>13</v>
      </c>
      <c r="C33" s="42" t="s">
        <v>114</v>
      </c>
      <c r="D33" s="38">
        <v>9000090010</v>
      </c>
      <c r="E33" s="38">
        <v>240</v>
      </c>
      <c r="F33" s="38">
        <v>1</v>
      </c>
      <c r="G33" s="46"/>
      <c r="H33" s="46"/>
      <c r="I33" s="46">
        <v>295</v>
      </c>
      <c r="J33" s="46">
        <v>295</v>
      </c>
      <c r="K33" s="46">
        <v>295</v>
      </c>
    </row>
    <row r="34" spans="1:11" ht="15" customHeight="1">
      <c r="A34" s="6" t="s">
        <v>21</v>
      </c>
      <c r="B34" s="42" t="s">
        <v>13</v>
      </c>
      <c r="C34" s="42" t="s">
        <v>114</v>
      </c>
      <c r="D34" s="38">
        <v>9000090010</v>
      </c>
      <c r="E34" s="38">
        <v>800</v>
      </c>
      <c r="F34" s="36"/>
      <c r="G34" s="46">
        <f aca="true" t="shared" si="5" ref="G34:K35">G35</f>
        <v>120.2</v>
      </c>
      <c r="H34" s="46">
        <f t="shared" si="5"/>
        <v>0</v>
      </c>
      <c r="I34" s="46">
        <f t="shared" si="5"/>
        <v>5</v>
      </c>
      <c r="J34" s="46">
        <f t="shared" si="5"/>
        <v>5</v>
      </c>
      <c r="K34" s="46">
        <f t="shared" si="5"/>
        <v>5</v>
      </c>
    </row>
    <row r="35" spans="1:11" ht="15" customHeight="1">
      <c r="A35" s="6" t="s">
        <v>22</v>
      </c>
      <c r="B35" s="42" t="s">
        <v>13</v>
      </c>
      <c r="C35" s="42" t="s">
        <v>114</v>
      </c>
      <c r="D35" s="38">
        <v>9000090010</v>
      </c>
      <c r="E35" s="38">
        <v>850</v>
      </c>
      <c r="F35" s="36"/>
      <c r="G35" s="46">
        <f t="shared" si="5"/>
        <v>120.2</v>
      </c>
      <c r="H35" s="46">
        <f t="shared" si="5"/>
        <v>0</v>
      </c>
      <c r="I35" s="46">
        <f t="shared" si="5"/>
        <v>5</v>
      </c>
      <c r="J35" s="46">
        <f t="shared" si="5"/>
        <v>5</v>
      </c>
      <c r="K35" s="46">
        <f t="shared" si="5"/>
        <v>5</v>
      </c>
    </row>
    <row r="36" spans="1:11" ht="15" customHeight="1">
      <c r="A36" s="7" t="s">
        <v>8</v>
      </c>
      <c r="B36" s="42" t="s">
        <v>13</v>
      </c>
      <c r="C36" s="42" t="s">
        <v>114</v>
      </c>
      <c r="D36" s="38">
        <v>9000090010</v>
      </c>
      <c r="E36" s="38">
        <v>850</v>
      </c>
      <c r="F36" s="38">
        <v>1</v>
      </c>
      <c r="G36" s="46">
        <v>120.2</v>
      </c>
      <c r="H36" s="46"/>
      <c r="I36" s="46">
        <v>5</v>
      </c>
      <c r="J36" s="46">
        <v>5</v>
      </c>
      <c r="K36" s="46">
        <v>5</v>
      </c>
    </row>
    <row r="37" spans="1:11" ht="15" customHeight="1" hidden="1">
      <c r="A37" s="22" t="s">
        <v>40</v>
      </c>
      <c r="B37" s="112" t="s">
        <v>13</v>
      </c>
      <c r="C37" s="39" t="s">
        <v>41</v>
      </c>
      <c r="D37" s="39"/>
      <c r="E37" s="39"/>
      <c r="F37" s="39"/>
      <c r="G37" s="46">
        <f>G38</f>
        <v>0</v>
      </c>
      <c r="H37" s="219"/>
      <c r="I37" s="46">
        <f aca="true" t="shared" si="6" ref="I37:K40">I38</f>
        <v>0</v>
      </c>
      <c r="J37" s="46">
        <f t="shared" si="6"/>
        <v>0</v>
      </c>
      <c r="K37" s="46">
        <f t="shared" si="6"/>
        <v>0</v>
      </c>
    </row>
    <row r="38" spans="1:11" ht="60" customHeight="1" hidden="1">
      <c r="A38" s="23" t="s">
        <v>163</v>
      </c>
      <c r="B38" s="42" t="s">
        <v>13</v>
      </c>
      <c r="C38" s="40" t="s">
        <v>41</v>
      </c>
      <c r="D38" s="40">
        <v>9005224</v>
      </c>
      <c r="E38" s="40"/>
      <c r="F38" s="40"/>
      <c r="G38" s="46">
        <f>G39</f>
        <v>0</v>
      </c>
      <c r="H38" s="46"/>
      <c r="I38" s="46">
        <f t="shared" si="6"/>
        <v>0</v>
      </c>
      <c r="J38" s="46">
        <f t="shared" si="6"/>
        <v>0</v>
      </c>
      <c r="K38" s="46">
        <f t="shared" si="6"/>
        <v>0</v>
      </c>
    </row>
    <row r="39" spans="1:11" ht="15" customHeight="1" hidden="1">
      <c r="A39" s="6" t="s">
        <v>27</v>
      </c>
      <c r="B39" s="42" t="s">
        <v>13</v>
      </c>
      <c r="C39" s="40" t="s">
        <v>41</v>
      </c>
      <c r="D39" s="40">
        <v>9005224</v>
      </c>
      <c r="E39" s="40" t="s">
        <v>69</v>
      </c>
      <c r="F39" s="40"/>
      <c r="G39" s="46">
        <f>G40</f>
        <v>0</v>
      </c>
      <c r="H39" s="46"/>
      <c r="I39" s="46">
        <f t="shared" si="6"/>
        <v>0</v>
      </c>
      <c r="J39" s="46">
        <f t="shared" si="6"/>
        <v>0</v>
      </c>
      <c r="K39" s="46">
        <f t="shared" si="6"/>
        <v>0</v>
      </c>
    </row>
    <row r="40" spans="1:11" ht="15" customHeight="1" hidden="1">
      <c r="A40" s="23" t="s">
        <v>35</v>
      </c>
      <c r="B40" s="42" t="s">
        <v>13</v>
      </c>
      <c r="C40" s="40" t="s">
        <v>41</v>
      </c>
      <c r="D40" s="40">
        <v>9005224</v>
      </c>
      <c r="E40" s="40" t="s">
        <v>164</v>
      </c>
      <c r="F40" s="40"/>
      <c r="G40" s="46">
        <f>G41</f>
        <v>0</v>
      </c>
      <c r="H40" s="46"/>
      <c r="I40" s="46">
        <f t="shared" si="6"/>
        <v>0</v>
      </c>
      <c r="J40" s="46">
        <f t="shared" si="6"/>
        <v>0</v>
      </c>
      <c r="K40" s="46">
        <f t="shared" si="6"/>
        <v>0</v>
      </c>
    </row>
    <row r="41" spans="1:11" ht="15" customHeight="1" hidden="1">
      <c r="A41" s="7" t="s">
        <v>9</v>
      </c>
      <c r="B41" s="42" t="s">
        <v>13</v>
      </c>
      <c r="C41" s="40" t="s">
        <v>41</v>
      </c>
      <c r="D41" s="40">
        <v>9005224</v>
      </c>
      <c r="E41" s="40" t="s">
        <v>164</v>
      </c>
      <c r="F41" s="40" t="s">
        <v>122</v>
      </c>
      <c r="G41" s="46"/>
      <c r="H41" s="46"/>
      <c r="I41" s="46"/>
      <c r="J41" s="46"/>
      <c r="K41" s="46"/>
    </row>
    <row r="42" spans="1:11" ht="52.5" customHeight="1">
      <c r="A42" s="5" t="s">
        <v>70</v>
      </c>
      <c r="B42" s="112" t="s">
        <v>13</v>
      </c>
      <c r="C42" s="112" t="s">
        <v>71</v>
      </c>
      <c r="D42" s="37"/>
      <c r="E42" s="37"/>
      <c r="F42" s="37"/>
      <c r="G42" s="219">
        <f aca="true" t="shared" si="7" ref="G42:K43">G43</f>
        <v>13351.5</v>
      </c>
      <c r="H42" s="219">
        <f t="shared" si="7"/>
        <v>10963.918800000001</v>
      </c>
      <c r="I42" s="219">
        <f t="shared" si="7"/>
        <v>15270</v>
      </c>
      <c r="J42" s="269">
        <f t="shared" si="7"/>
        <v>15270</v>
      </c>
      <c r="K42" s="269">
        <f t="shared" si="7"/>
        <v>15270</v>
      </c>
    </row>
    <row r="43" spans="1:11" ht="15">
      <c r="A43" s="6" t="s">
        <v>16</v>
      </c>
      <c r="B43" s="42" t="s">
        <v>13</v>
      </c>
      <c r="C43" s="42" t="s">
        <v>71</v>
      </c>
      <c r="D43" s="38">
        <v>9000000000</v>
      </c>
      <c r="E43" s="36"/>
      <c r="F43" s="36"/>
      <c r="G43" s="46">
        <f t="shared" si="7"/>
        <v>13351.5</v>
      </c>
      <c r="H43" s="46">
        <f t="shared" si="7"/>
        <v>10963.918800000001</v>
      </c>
      <c r="I43" s="46">
        <f>I44+I64</f>
        <v>15270</v>
      </c>
      <c r="J43" s="46">
        <f>J44+J64</f>
        <v>15270</v>
      </c>
      <c r="K43" s="46">
        <f>K44+K64</f>
        <v>15270</v>
      </c>
    </row>
    <row r="44" spans="1:11" ht="26.25" customHeight="1">
      <c r="A44" s="6" t="s">
        <v>412</v>
      </c>
      <c r="B44" s="42" t="s">
        <v>13</v>
      </c>
      <c r="C44" s="42" t="s">
        <v>71</v>
      </c>
      <c r="D44" s="38">
        <v>9000090020</v>
      </c>
      <c r="E44" s="36"/>
      <c r="F44" s="36"/>
      <c r="G44" s="46">
        <f>G45+G50+G59+G53+G56</f>
        <v>13351.5</v>
      </c>
      <c r="H44" s="46">
        <f>H45+H50+H59+H53</f>
        <v>10963.918800000001</v>
      </c>
      <c r="I44" s="46">
        <f>I45+I50+I59+I53+I56</f>
        <v>15270</v>
      </c>
      <c r="J44" s="46">
        <f>J45+J50+J59+J53+J56</f>
        <v>15270</v>
      </c>
      <c r="K44" s="46">
        <f>K45+K50+K59+K53+K56</f>
        <v>15270</v>
      </c>
    </row>
    <row r="45" spans="1:11" ht="60">
      <c r="A45" s="6" t="s">
        <v>17</v>
      </c>
      <c r="B45" s="42" t="s">
        <v>13</v>
      </c>
      <c r="C45" s="42" t="s">
        <v>71</v>
      </c>
      <c r="D45" s="38">
        <v>9000090020</v>
      </c>
      <c r="E45" s="38">
        <v>100</v>
      </c>
      <c r="F45" s="36"/>
      <c r="G45" s="46">
        <f>G46+G48</f>
        <v>9860</v>
      </c>
      <c r="H45" s="46">
        <f>H48</f>
        <v>8170.58448</v>
      </c>
      <c r="I45" s="46">
        <f>I46+I48</f>
        <v>11500</v>
      </c>
      <c r="J45" s="46">
        <f>J46+J48</f>
        <v>11500</v>
      </c>
      <c r="K45" s="46">
        <f>K46+K48</f>
        <v>11500</v>
      </c>
    </row>
    <row r="46" spans="1:12" ht="15" customHeight="1" hidden="1">
      <c r="A46" s="6" t="s">
        <v>244</v>
      </c>
      <c r="B46" s="42" t="s">
        <v>13</v>
      </c>
      <c r="C46" s="42" t="s">
        <v>71</v>
      </c>
      <c r="D46" s="38">
        <v>9000090020</v>
      </c>
      <c r="E46" s="38">
        <v>110</v>
      </c>
      <c r="F46" s="36"/>
      <c r="G46" s="46">
        <f>G47</f>
        <v>460</v>
      </c>
      <c r="H46" s="46">
        <f>H47</f>
        <v>8170.58448</v>
      </c>
      <c r="I46" s="46">
        <f>I47</f>
        <v>0</v>
      </c>
      <c r="J46" s="46">
        <f>J47</f>
        <v>0</v>
      </c>
      <c r="K46" s="46">
        <f>K47</f>
        <v>0</v>
      </c>
      <c r="L46" s="49"/>
    </row>
    <row r="47" spans="1:12" ht="15" customHeight="1" hidden="1">
      <c r="A47" s="7" t="s">
        <v>8</v>
      </c>
      <c r="B47" s="42" t="s">
        <v>13</v>
      </c>
      <c r="C47" s="42" t="s">
        <v>71</v>
      </c>
      <c r="D47" s="38">
        <v>9000090020</v>
      </c>
      <c r="E47" s="38">
        <v>110</v>
      </c>
      <c r="F47" s="38">
        <v>1</v>
      </c>
      <c r="G47" s="46">
        <v>460</v>
      </c>
      <c r="H47" s="46">
        <v>8170.58448</v>
      </c>
      <c r="I47" s="46"/>
      <c r="J47" s="46"/>
      <c r="K47" s="46"/>
      <c r="L47" s="49"/>
    </row>
    <row r="48" spans="1:11" ht="30">
      <c r="A48" s="6" t="s">
        <v>18</v>
      </c>
      <c r="B48" s="42" t="s">
        <v>13</v>
      </c>
      <c r="C48" s="42" t="s">
        <v>71</v>
      </c>
      <c r="D48" s="38">
        <v>9000090020</v>
      </c>
      <c r="E48" s="38">
        <v>120</v>
      </c>
      <c r="F48" s="36"/>
      <c r="G48" s="46">
        <f>G49</f>
        <v>9400</v>
      </c>
      <c r="H48" s="46">
        <f>H49</f>
        <v>8170.58448</v>
      </c>
      <c r="I48" s="46">
        <f>I49</f>
        <v>11500</v>
      </c>
      <c r="J48" s="46">
        <f>J49</f>
        <v>11500</v>
      </c>
      <c r="K48" s="46">
        <f>K49</f>
        <v>11500</v>
      </c>
    </row>
    <row r="49" spans="1:11" ht="15">
      <c r="A49" s="7" t="s">
        <v>8</v>
      </c>
      <c r="B49" s="42" t="s">
        <v>13</v>
      </c>
      <c r="C49" s="42" t="s">
        <v>71</v>
      </c>
      <c r="D49" s="38">
        <v>9000090020</v>
      </c>
      <c r="E49" s="38">
        <v>120</v>
      </c>
      <c r="F49" s="38">
        <v>1</v>
      </c>
      <c r="G49" s="46">
        <v>9400</v>
      </c>
      <c r="H49" s="46">
        <v>8170.58448</v>
      </c>
      <c r="I49" s="46">
        <v>11500</v>
      </c>
      <c r="J49" s="46">
        <v>11500</v>
      </c>
      <c r="K49" s="46">
        <v>11500</v>
      </c>
    </row>
    <row r="50" spans="1:11" ht="30">
      <c r="A50" s="31" t="s">
        <v>216</v>
      </c>
      <c r="B50" s="42" t="s">
        <v>13</v>
      </c>
      <c r="C50" s="42" t="s">
        <v>71</v>
      </c>
      <c r="D50" s="38">
        <v>9000090020</v>
      </c>
      <c r="E50" s="38">
        <v>200</v>
      </c>
      <c r="F50" s="36"/>
      <c r="G50" s="46">
        <f aca="true" t="shared" si="8" ref="G50:K51">G51</f>
        <v>2700</v>
      </c>
      <c r="H50" s="46">
        <f t="shared" si="8"/>
        <v>2693.99755</v>
      </c>
      <c r="I50" s="46">
        <f t="shared" si="8"/>
        <v>3500</v>
      </c>
      <c r="J50" s="46">
        <f t="shared" si="8"/>
        <v>3500</v>
      </c>
      <c r="K50" s="46">
        <f t="shared" si="8"/>
        <v>3500</v>
      </c>
    </row>
    <row r="51" spans="1:11" ht="30">
      <c r="A51" s="6" t="s">
        <v>20</v>
      </c>
      <c r="B51" s="42" t="s">
        <v>13</v>
      </c>
      <c r="C51" s="42" t="s">
        <v>71</v>
      </c>
      <c r="D51" s="38">
        <v>9000090020</v>
      </c>
      <c r="E51" s="38">
        <v>240</v>
      </c>
      <c r="F51" s="36"/>
      <c r="G51" s="46">
        <f t="shared" si="8"/>
        <v>2700</v>
      </c>
      <c r="H51" s="46">
        <f t="shared" si="8"/>
        <v>2693.99755</v>
      </c>
      <c r="I51" s="46">
        <f t="shared" si="8"/>
        <v>3500</v>
      </c>
      <c r="J51" s="46">
        <f t="shared" si="8"/>
        <v>3500</v>
      </c>
      <c r="K51" s="46">
        <f t="shared" si="8"/>
        <v>3500</v>
      </c>
    </row>
    <row r="52" spans="1:11" ht="15">
      <c r="A52" s="7" t="s">
        <v>8</v>
      </c>
      <c r="B52" s="42" t="s">
        <v>13</v>
      </c>
      <c r="C52" s="42" t="s">
        <v>71</v>
      </c>
      <c r="D52" s="38">
        <v>9000090020</v>
      </c>
      <c r="E52" s="38">
        <v>240</v>
      </c>
      <c r="F52" s="38">
        <v>1</v>
      </c>
      <c r="G52" s="46">
        <v>2700</v>
      </c>
      <c r="H52" s="46">
        <v>2693.99755</v>
      </c>
      <c r="I52" s="46">
        <v>3500</v>
      </c>
      <c r="J52" s="46">
        <v>3500</v>
      </c>
      <c r="K52" s="46">
        <v>3500</v>
      </c>
    </row>
    <row r="53" spans="1:11" ht="15" customHeight="1" hidden="1">
      <c r="A53" s="6" t="s">
        <v>49</v>
      </c>
      <c r="B53" s="42" t="s">
        <v>13</v>
      </c>
      <c r="C53" s="42" t="s">
        <v>71</v>
      </c>
      <c r="D53" s="38">
        <v>9009002</v>
      </c>
      <c r="E53" s="38">
        <v>300</v>
      </c>
      <c r="F53" s="36"/>
      <c r="G53" s="46">
        <f aca="true" t="shared" si="9" ref="G53:K54">G54</f>
        <v>0</v>
      </c>
      <c r="H53" s="46">
        <f t="shared" si="9"/>
        <v>79.8</v>
      </c>
      <c r="I53" s="46">
        <f t="shared" si="9"/>
        <v>0</v>
      </c>
      <c r="J53" s="46">
        <f t="shared" si="9"/>
        <v>0</v>
      </c>
      <c r="K53" s="46">
        <f t="shared" si="9"/>
        <v>0</v>
      </c>
    </row>
    <row r="54" spans="1:11" ht="30" customHeight="1" hidden="1">
      <c r="A54" s="6" t="s">
        <v>50</v>
      </c>
      <c r="B54" s="42" t="s">
        <v>13</v>
      </c>
      <c r="C54" s="42" t="s">
        <v>71</v>
      </c>
      <c r="D54" s="38">
        <v>9009002</v>
      </c>
      <c r="E54" s="38">
        <v>320</v>
      </c>
      <c r="F54" s="36"/>
      <c r="G54" s="46">
        <f t="shared" si="9"/>
        <v>0</v>
      </c>
      <c r="H54" s="46">
        <f t="shared" si="9"/>
        <v>79.8</v>
      </c>
      <c r="I54" s="46">
        <f t="shared" si="9"/>
        <v>0</v>
      </c>
      <c r="J54" s="46">
        <f t="shared" si="9"/>
        <v>0</v>
      </c>
      <c r="K54" s="46">
        <f t="shared" si="9"/>
        <v>0</v>
      </c>
    </row>
    <row r="55" spans="1:11" ht="15" customHeight="1" hidden="1">
      <c r="A55" s="7" t="s">
        <v>8</v>
      </c>
      <c r="B55" s="42" t="s">
        <v>13</v>
      </c>
      <c r="C55" s="42" t="s">
        <v>71</v>
      </c>
      <c r="D55" s="38">
        <v>9009002</v>
      </c>
      <c r="E55" s="38">
        <v>320</v>
      </c>
      <c r="F55" s="38">
        <v>1</v>
      </c>
      <c r="G55" s="46"/>
      <c r="H55" s="46">
        <v>79.8</v>
      </c>
      <c r="I55" s="46"/>
      <c r="J55" s="46"/>
      <c r="K55" s="46"/>
    </row>
    <row r="56" spans="1:11" ht="15" customHeight="1" hidden="1">
      <c r="A56" s="6" t="s">
        <v>49</v>
      </c>
      <c r="B56" s="42" t="s">
        <v>13</v>
      </c>
      <c r="C56" s="42" t="s">
        <v>71</v>
      </c>
      <c r="D56" s="38">
        <v>9000090020</v>
      </c>
      <c r="E56" s="38">
        <v>300</v>
      </c>
      <c r="F56" s="36"/>
      <c r="G56" s="46">
        <f aca="true" t="shared" si="10" ref="G56:K57">G57</f>
        <v>100</v>
      </c>
      <c r="H56" s="46">
        <f t="shared" si="10"/>
        <v>3196.82868</v>
      </c>
      <c r="I56" s="46">
        <f t="shared" si="10"/>
        <v>0</v>
      </c>
      <c r="J56" s="46">
        <f t="shared" si="10"/>
        <v>0</v>
      </c>
      <c r="K56" s="46">
        <f t="shared" si="10"/>
        <v>0</v>
      </c>
    </row>
    <row r="57" spans="1:11" ht="30" customHeight="1" hidden="1">
      <c r="A57" s="6" t="s">
        <v>50</v>
      </c>
      <c r="B57" s="42" t="s">
        <v>13</v>
      </c>
      <c r="C57" s="42" t="s">
        <v>71</v>
      </c>
      <c r="D57" s="38">
        <v>9000090020</v>
      </c>
      <c r="E57" s="38">
        <v>320</v>
      </c>
      <c r="F57" s="36"/>
      <c r="G57" s="46">
        <f t="shared" si="10"/>
        <v>100</v>
      </c>
      <c r="H57" s="46">
        <f t="shared" si="10"/>
        <v>3196.82868</v>
      </c>
      <c r="I57" s="46">
        <f t="shared" si="10"/>
        <v>0</v>
      </c>
      <c r="J57" s="46">
        <f t="shared" si="10"/>
        <v>0</v>
      </c>
      <c r="K57" s="46">
        <f t="shared" si="10"/>
        <v>0</v>
      </c>
    </row>
    <row r="58" spans="1:11" ht="15" customHeight="1" hidden="1">
      <c r="A58" s="7" t="s">
        <v>8</v>
      </c>
      <c r="B58" s="42" t="s">
        <v>13</v>
      </c>
      <c r="C58" s="42" t="s">
        <v>71</v>
      </c>
      <c r="D58" s="38">
        <v>9000090020</v>
      </c>
      <c r="E58" s="38">
        <v>320</v>
      </c>
      <c r="F58" s="38">
        <v>1</v>
      </c>
      <c r="G58" s="46">
        <v>100</v>
      </c>
      <c r="H58" s="46">
        <v>3196.82868</v>
      </c>
      <c r="I58" s="46"/>
      <c r="J58" s="46"/>
      <c r="K58" s="46"/>
    </row>
    <row r="59" spans="1:11" ht="15">
      <c r="A59" s="6" t="s">
        <v>21</v>
      </c>
      <c r="B59" s="42" t="s">
        <v>13</v>
      </c>
      <c r="C59" s="42" t="s">
        <v>71</v>
      </c>
      <c r="D59" s="38">
        <v>9000090020</v>
      </c>
      <c r="E59" s="38">
        <v>800</v>
      </c>
      <c r="F59" s="36"/>
      <c r="G59" s="46">
        <f>G60+G62</f>
        <v>691.5</v>
      </c>
      <c r="H59" s="46">
        <f>H62</f>
        <v>19.53677</v>
      </c>
      <c r="I59" s="46">
        <f>I60+I62</f>
        <v>270</v>
      </c>
      <c r="J59" s="46">
        <f>J60+J62</f>
        <v>270</v>
      </c>
      <c r="K59" s="46">
        <f>K60+K62</f>
        <v>270</v>
      </c>
    </row>
    <row r="60" spans="1:11" ht="15">
      <c r="A60" s="6" t="s">
        <v>217</v>
      </c>
      <c r="B60" s="42" t="s">
        <v>13</v>
      </c>
      <c r="C60" s="42" t="s">
        <v>71</v>
      </c>
      <c r="D60" s="38">
        <v>9000090020</v>
      </c>
      <c r="E60" s="38">
        <v>830</v>
      </c>
      <c r="F60" s="38"/>
      <c r="G60" s="46">
        <f>G61</f>
        <v>41.5</v>
      </c>
      <c r="H60" s="46">
        <f>H61</f>
        <v>1736.23365</v>
      </c>
      <c r="I60" s="46">
        <f>I61</f>
        <v>20</v>
      </c>
      <c r="J60" s="46">
        <f>J61</f>
        <v>20</v>
      </c>
      <c r="K60" s="46">
        <f>K61</f>
        <v>20</v>
      </c>
    </row>
    <row r="61" spans="1:11" ht="15">
      <c r="A61" s="7" t="s">
        <v>8</v>
      </c>
      <c r="B61" s="42" t="s">
        <v>13</v>
      </c>
      <c r="C61" s="42" t="s">
        <v>71</v>
      </c>
      <c r="D61" s="38">
        <v>9000090020</v>
      </c>
      <c r="E61" s="38">
        <v>830</v>
      </c>
      <c r="F61" s="38">
        <v>1</v>
      </c>
      <c r="G61" s="46">
        <v>41.5</v>
      </c>
      <c r="H61" s="46">
        <v>1736.23365</v>
      </c>
      <c r="I61" s="46">
        <v>20</v>
      </c>
      <c r="J61" s="46">
        <v>20</v>
      </c>
      <c r="K61" s="46">
        <v>20</v>
      </c>
    </row>
    <row r="62" spans="1:11" ht="15">
      <c r="A62" s="6" t="s">
        <v>22</v>
      </c>
      <c r="B62" s="42" t="s">
        <v>13</v>
      </c>
      <c r="C62" s="42" t="s">
        <v>71</v>
      </c>
      <c r="D62" s="38">
        <v>9000090020</v>
      </c>
      <c r="E62" s="38">
        <v>850</v>
      </c>
      <c r="F62" s="36"/>
      <c r="G62" s="46">
        <f>G63</f>
        <v>650</v>
      </c>
      <c r="H62" s="46">
        <f>H63</f>
        <v>19.53677</v>
      </c>
      <c r="I62" s="46">
        <f>I63</f>
        <v>250</v>
      </c>
      <c r="J62" s="46">
        <f>J63</f>
        <v>250</v>
      </c>
      <c r="K62" s="46">
        <f>K63</f>
        <v>250</v>
      </c>
    </row>
    <row r="63" spans="1:11" ht="15">
      <c r="A63" s="7" t="s">
        <v>8</v>
      </c>
      <c r="B63" s="42" t="s">
        <v>13</v>
      </c>
      <c r="C63" s="42" t="s">
        <v>71</v>
      </c>
      <c r="D63" s="38">
        <v>9000090020</v>
      </c>
      <c r="E63" s="38">
        <v>850</v>
      </c>
      <c r="F63" s="38">
        <v>1</v>
      </c>
      <c r="G63" s="46">
        <v>650</v>
      </c>
      <c r="H63" s="46">
        <v>19.53677</v>
      </c>
      <c r="I63" s="46">
        <v>250</v>
      </c>
      <c r="J63" s="46">
        <v>250</v>
      </c>
      <c r="K63" s="46">
        <v>250</v>
      </c>
    </row>
    <row r="64" spans="1:15" ht="45" hidden="1">
      <c r="A64" s="6" t="s">
        <v>593</v>
      </c>
      <c r="B64" s="42" t="s">
        <v>13</v>
      </c>
      <c r="C64" s="42" t="s">
        <v>71</v>
      </c>
      <c r="D64" s="38">
        <v>9000055490</v>
      </c>
      <c r="E64" s="36"/>
      <c r="F64" s="36"/>
      <c r="G64" s="46">
        <f>G65+H68+H71</f>
        <v>2379</v>
      </c>
      <c r="H64" s="258">
        <f>I64-J64</f>
        <v>0</v>
      </c>
      <c r="I64" s="46">
        <f>I65</f>
        <v>0</v>
      </c>
      <c r="J64" s="46">
        <f>J65</f>
        <v>0</v>
      </c>
      <c r="K64" s="46">
        <f>K65</f>
        <v>0</v>
      </c>
      <c r="M64" s="261"/>
      <c r="N64" s="49"/>
      <c r="O64" s="49"/>
    </row>
    <row r="65" spans="1:15" ht="60" hidden="1">
      <c r="A65" s="6" t="s">
        <v>17</v>
      </c>
      <c r="B65" s="42" t="s">
        <v>13</v>
      </c>
      <c r="C65" s="42" t="s">
        <v>71</v>
      </c>
      <c r="D65" s="38">
        <v>9000055490</v>
      </c>
      <c r="E65" s="38">
        <v>100</v>
      </c>
      <c r="F65" s="36"/>
      <c r="G65" s="46">
        <f aca="true" t="shared" si="11" ref="G65:K66">G66</f>
        <v>2379</v>
      </c>
      <c r="H65" s="258">
        <f>I65-J65</f>
        <v>0</v>
      </c>
      <c r="I65" s="46">
        <f t="shared" si="11"/>
        <v>0</v>
      </c>
      <c r="J65" s="46">
        <f t="shared" si="11"/>
        <v>0</v>
      </c>
      <c r="K65" s="46">
        <f t="shared" si="11"/>
        <v>0</v>
      </c>
      <c r="M65" s="261"/>
      <c r="N65" s="49"/>
      <c r="O65" s="49"/>
    </row>
    <row r="66" spans="1:15" ht="30" hidden="1">
      <c r="A66" s="6" t="s">
        <v>18</v>
      </c>
      <c r="B66" s="42" t="s">
        <v>13</v>
      </c>
      <c r="C66" s="42" t="s">
        <v>71</v>
      </c>
      <c r="D66" s="38">
        <v>9000055490</v>
      </c>
      <c r="E66" s="38">
        <v>120</v>
      </c>
      <c r="F66" s="36"/>
      <c r="G66" s="46">
        <f t="shared" si="11"/>
        <v>2379</v>
      </c>
      <c r="H66" s="258">
        <f>I66-J66</f>
        <v>0</v>
      </c>
      <c r="I66" s="46">
        <f t="shared" si="11"/>
        <v>0</v>
      </c>
      <c r="J66" s="46">
        <f t="shared" si="11"/>
        <v>0</v>
      </c>
      <c r="K66" s="46">
        <f t="shared" si="11"/>
        <v>0</v>
      </c>
      <c r="M66" s="261"/>
      <c r="N66" s="49"/>
      <c r="O66" s="49"/>
    </row>
    <row r="67" spans="1:15" ht="15" hidden="1">
      <c r="A67" s="7" t="s">
        <v>9</v>
      </c>
      <c r="B67" s="42" t="s">
        <v>13</v>
      </c>
      <c r="C67" s="42" t="s">
        <v>71</v>
      </c>
      <c r="D67" s="38">
        <v>9000055490</v>
      </c>
      <c r="E67" s="38">
        <v>120</v>
      </c>
      <c r="F67" s="38">
        <v>2</v>
      </c>
      <c r="G67" s="46">
        <v>2379</v>
      </c>
      <c r="H67" s="258">
        <f>I67-J67</f>
        <v>0</v>
      </c>
      <c r="I67" s="46"/>
      <c r="J67" s="46"/>
      <c r="K67" s="46"/>
      <c r="M67" s="261"/>
      <c r="N67" s="49"/>
      <c r="O67" s="49"/>
    </row>
    <row r="68" spans="1:13" ht="15" hidden="1">
      <c r="A68" s="5" t="s">
        <v>125</v>
      </c>
      <c r="B68" s="112" t="s">
        <v>13</v>
      </c>
      <c r="C68" s="112" t="s">
        <v>126</v>
      </c>
      <c r="D68" s="37"/>
      <c r="E68" s="37"/>
      <c r="F68" s="37"/>
      <c r="G68" s="219">
        <f>G69</f>
        <v>2364.1240799999996</v>
      </c>
      <c r="H68" s="219">
        <f aca="true" t="shared" si="12" ref="H68:H73">I68-J68</f>
        <v>0</v>
      </c>
      <c r="I68" s="219">
        <f aca="true" t="shared" si="13" ref="I68:K70">I69</f>
        <v>0</v>
      </c>
      <c r="J68" s="269">
        <f t="shared" si="13"/>
        <v>0</v>
      </c>
      <c r="K68" s="269">
        <f t="shared" si="13"/>
        <v>0</v>
      </c>
      <c r="M68" s="49"/>
    </row>
    <row r="69" spans="1:13" ht="15" hidden="1">
      <c r="A69" s="6" t="s">
        <v>16</v>
      </c>
      <c r="B69" s="42" t="s">
        <v>13</v>
      </c>
      <c r="C69" s="42" t="s">
        <v>126</v>
      </c>
      <c r="D69" s="38">
        <v>9000000000</v>
      </c>
      <c r="E69" s="36"/>
      <c r="F69" s="36"/>
      <c r="G69" s="46">
        <f>H74</f>
        <v>2364.1240799999996</v>
      </c>
      <c r="H69" s="219">
        <f t="shared" si="12"/>
        <v>0</v>
      </c>
      <c r="I69" s="46">
        <f t="shared" si="13"/>
        <v>0</v>
      </c>
      <c r="J69" s="46">
        <f t="shared" si="13"/>
        <v>0</v>
      </c>
      <c r="K69" s="46">
        <f t="shared" si="13"/>
        <v>0</v>
      </c>
      <c r="M69" s="49"/>
    </row>
    <row r="70" spans="1:13" ht="45" hidden="1">
      <c r="A70" s="109" t="s">
        <v>328</v>
      </c>
      <c r="B70" s="42" t="s">
        <v>13</v>
      </c>
      <c r="C70" s="42" t="s">
        <v>126</v>
      </c>
      <c r="D70" s="38">
        <v>9000051200</v>
      </c>
      <c r="E70" s="36"/>
      <c r="F70" s="36"/>
      <c r="G70" s="46">
        <f>H74</f>
        <v>2364.1240799999996</v>
      </c>
      <c r="H70" s="219">
        <f t="shared" si="12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M70" s="49"/>
    </row>
    <row r="71" spans="1:13" ht="30" hidden="1">
      <c r="A71" s="31" t="s">
        <v>216</v>
      </c>
      <c r="B71" s="42" t="s">
        <v>13</v>
      </c>
      <c r="C71" s="42" t="s">
        <v>126</v>
      </c>
      <c r="D71" s="38">
        <v>9000051200</v>
      </c>
      <c r="E71" s="38">
        <v>200</v>
      </c>
      <c r="F71" s="36"/>
      <c r="G71" s="46">
        <f aca="true" t="shared" si="14" ref="G71:K72">G72</f>
        <v>4860</v>
      </c>
      <c r="H71" s="219">
        <f t="shared" si="12"/>
        <v>0</v>
      </c>
      <c r="I71" s="46">
        <f t="shared" si="14"/>
        <v>0</v>
      </c>
      <c r="J71" s="46">
        <f t="shared" si="14"/>
        <v>0</v>
      </c>
      <c r="K71" s="46">
        <f t="shared" si="14"/>
        <v>0</v>
      </c>
      <c r="M71" s="49"/>
    </row>
    <row r="72" spans="1:13" ht="30" hidden="1">
      <c r="A72" s="6" t="s">
        <v>20</v>
      </c>
      <c r="B72" s="42" t="s">
        <v>13</v>
      </c>
      <c r="C72" s="42" t="s">
        <v>126</v>
      </c>
      <c r="D72" s="38">
        <v>9000051200</v>
      </c>
      <c r="E72" s="38">
        <v>240</v>
      </c>
      <c r="F72" s="36"/>
      <c r="G72" s="46">
        <f t="shared" si="14"/>
        <v>4860</v>
      </c>
      <c r="H72" s="219">
        <f t="shared" si="12"/>
        <v>0</v>
      </c>
      <c r="I72" s="46">
        <f t="shared" si="14"/>
        <v>0</v>
      </c>
      <c r="J72" s="46">
        <f t="shared" si="14"/>
        <v>0</v>
      </c>
      <c r="K72" s="46">
        <f t="shared" si="14"/>
        <v>0</v>
      </c>
      <c r="M72" s="49"/>
    </row>
    <row r="73" spans="1:13" ht="15" hidden="1">
      <c r="A73" s="7" t="s">
        <v>9</v>
      </c>
      <c r="B73" s="42" t="s">
        <v>13</v>
      </c>
      <c r="C73" s="42" t="s">
        <v>126</v>
      </c>
      <c r="D73" s="38">
        <v>9000051200</v>
      </c>
      <c r="E73" s="38">
        <v>240</v>
      </c>
      <c r="F73" s="38">
        <v>2</v>
      </c>
      <c r="G73" s="46">
        <v>4860</v>
      </c>
      <c r="H73" s="219">
        <f t="shared" si="12"/>
        <v>0</v>
      </c>
      <c r="I73" s="46"/>
      <c r="J73" s="46"/>
      <c r="K73" s="46"/>
      <c r="M73" s="49"/>
    </row>
    <row r="74" spans="1:11" ht="42.75">
      <c r="A74" s="5" t="s">
        <v>14</v>
      </c>
      <c r="B74" s="112" t="s">
        <v>13</v>
      </c>
      <c r="C74" s="112" t="s">
        <v>15</v>
      </c>
      <c r="D74" s="37"/>
      <c r="E74" s="37"/>
      <c r="F74" s="37"/>
      <c r="G74" s="219">
        <f aca="true" t="shared" si="15" ref="G74:K75">G75</f>
        <v>4060</v>
      </c>
      <c r="H74" s="219">
        <f t="shared" si="15"/>
        <v>2364.1240799999996</v>
      </c>
      <c r="I74" s="219">
        <f t="shared" si="15"/>
        <v>5280</v>
      </c>
      <c r="J74" s="269">
        <f t="shared" si="15"/>
        <v>5280</v>
      </c>
      <c r="K74" s="269">
        <f t="shared" si="15"/>
        <v>5280</v>
      </c>
    </row>
    <row r="75" spans="1:11" ht="15">
      <c r="A75" s="6" t="s">
        <v>16</v>
      </c>
      <c r="B75" s="42" t="s">
        <v>13</v>
      </c>
      <c r="C75" s="42" t="s">
        <v>15</v>
      </c>
      <c r="D75" s="38">
        <v>9000000000</v>
      </c>
      <c r="E75" s="36"/>
      <c r="F75" s="36"/>
      <c r="G75" s="46">
        <f t="shared" si="15"/>
        <v>4060</v>
      </c>
      <c r="H75" s="46">
        <f t="shared" si="15"/>
        <v>2364.1240799999996</v>
      </c>
      <c r="I75" s="46">
        <f>I76+I86</f>
        <v>5280</v>
      </c>
      <c r="J75" s="46">
        <f>J76+J86</f>
        <v>5280</v>
      </c>
      <c r="K75" s="46">
        <f>K76+K86</f>
        <v>5280</v>
      </c>
    </row>
    <row r="76" spans="1:11" ht="17.25" customHeight="1">
      <c r="A76" s="6" t="s">
        <v>412</v>
      </c>
      <c r="B76" s="42" t="s">
        <v>13</v>
      </c>
      <c r="C76" s="42" t="s">
        <v>15</v>
      </c>
      <c r="D76" s="38">
        <v>9000090020</v>
      </c>
      <c r="E76" s="36"/>
      <c r="F76" s="36"/>
      <c r="G76" s="46">
        <f>G77+G80+G83</f>
        <v>4060</v>
      </c>
      <c r="H76" s="46">
        <f>H77+H80+H83</f>
        <v>2364.1240799999996</v>
      </c>
      <c r="I76" s="46">
        <f>I77+I80+I83</f>
        <v>5280</v>
      </c>
      <c r="J76" s="46">
        <f>J77+J80+J83</f>
        <v>5280</v>
      </c>
      <c r="K76" s="46">
        <f>K77+K80+K83</f>
        <v>5280</v>
      </c>
    </row>
    <row r="77" spans="1:11" ht="60">
      <c r="A77" s="6" t="s">
        <v>17</v>
      </c>
      <c r="B77" s="42" t="s">
        <v>13</v>
      </c>
      <c r="C77" s="42" t="s">
        <v>15</v>
      </c>
      <c r="D77" s="38">
        <v>9000090020</v>
      </c>
      <c r="E77" s="38">
        <v>100</v>
      </c>
      <c r="F77" s="36"/>
      <c r="G77" s="46">
        <f aca="true" t="shared" si="16" ref="G77:K78">G78</f>
        <v>3390</v>
      </c>
      <c r="H77" s="46">
        <f t="shared" si="16"/>
        <v>2129.98159</v>
      </c>
      <c r="I77" s="46">
        <f t="shared" si="16"/>
        <v>4300</v>
      </c>
      <c r="J77" s="46">
        <f t="shared" si="16"/>
        <v>4300</v>
      </c>
      <c r="K77" s="46">
        <f t="shared" si="16"/>
        <v>4300</v>
      </c>
    </row>
    <row r="78" spans="1:11" ht="30">
      <c r="A78" s="6" t="s">
        <v>18</v>
      </c>
      <c r="B78" s="42" t="s">
        <v>13</v>
      </c>
      <c r="C78" s="42" t="s">
        <v>15</v>
      </c>
      <c r="D78" s="38">
        <v>9000090020</v>
      </c>
      <c r="E78" s="38">
        <v>120</v>
      </c>
      <c r="F78" s="36"/>
      <c r="G78" s="46">
        <f t="shared" si="16"/>
        <v>3390</v>
      </c>
      <c r="H78" s="46">
        <f t="shared" si="16"/>
        <v>2129.98159</v>
      </c>
      <c r="I78" s="46">
        <f t="shared" si="16"/>
        <v>4300</v>
      </c>
      <c r="J78" s="46">
        <f t="shared" si="16"/>
        <v>4300</v>
      </c>
      <c r="K78" s="46">
        <f t="shared" si="16"/>
        <v>4300</v>
      </c>
    </row>
    <row r="79" spans="1:11" ht="15">
      <c r="A79" s="7" t="s">
        <v>8</v>
      </c>
      <c r="B79" s="42" t="s">
        <v>13</v>
      </c>
      <c r="C79" s="42" t="s">
        <v>15</v>
      </c>
      <c r="D79" s="38">
        <v>9000090020</v>
      </c>
      <c r="E79" s="38">
        <v>120</v>
      </c>
      <c r="F79" s="38">
        <v>1</v>
      </c>
      <c r="G79" s="46">
        <v>3390</v>
      </c>
      <c r="H79" s="46">
        <v>2129.98159</v>
      </c>
      <c r="I79" s="46">
        <v>4300</v>
      </c>
      <c r="J79" s="46">
        <v>4300</v>
      </c>
      <c r="K79" s="46">
        <v>4300</v>
      </c>
    </row>
    <row r="80" spans="1:11" ht="30">
      <c r="A80" s="31" t="s">
        <v>216</v>
      </c>
      <c r="B80" s="42" t="s">
        <v>13</v>
      </c>
      <c r="C80" s="42" t="s">
        <v>15</v>
      </c>
      <c r="D80" s="38">
        <v>9000090020</v>
      </c>
      <c r="E80" s="38">
        <v>200</v>
      </c>
      <c r="F80" s="36"/>
      <c r="G80" s="46">
        <f aca="true" t="shared" si="17" ref="G80:K81">G81</f>
        <v>565</v>
      </c>
      <c r="H80" s="46">
        <f t="shared" si="17"/>
        <v>223.42721</v>
      </c>
      <c r="I80" s="46">
        <f t="shared" si="17"/>
        <v>875</v>
      </c>
      <c r="J80" s="46">
        <f t="shared" si="17"/>
        <v>875</v>
      </c>
      <c r="K80" s="46">
        <f t="shared" si="17"/>
        <v>875</v>
      </c>
    </row>
    <row r="81" spans="1:11" ht="30">
      <c r="A81" s="6" t="s">
        <v>20</v>
      </c>
      <c r="B81" s="42" t="s">
        <v>13</v>
      </c>
      <c r="C81" s="42" t="s">
        <v>15</v>
      </c>
      <c r="D81" s="38">
        <v>9000090020</v>
      </c>
      <c r="E81" s="38">
        <v>240</v>
      </c>
      <c r="F81" s="36"/>
      <c r="G81" s="46">
        <f t="shared" si="17"/>
        <v>565</v>
      </c>
      <c r="H81" s="46">
        <f t="shared" si="17"/>
        <v>223.42721</v>
      </c>
      <c r="I81" s="46">
        <f t="shared" si="17"/>
        <v>875</v>
      </c>
      <c r="J81" s="46">
        <f t="shared" si="17"/>
        <v>875</v>
      </c>
      <c r="K81" s="46">
        <f t="shared" si="17"/>
        <v>875</v>
      </c>
    </row>
    <row r="82" spans="1:11" ht="15">
      <c r="A82" s="7" t="s">
        <v>8</v>
      </c>
      <c r="B82" s="42" t="s">
        <v>13</v>
      </c>
      <c r="C82" s="42" t="s">
        <v>15</v>
      </c>
      <c r="D82" s="38">
        <v>9000090020</v>
      </c>
      <c r="E82" s="38">
        <v>240</v>
      </c>
      <c r="F82" s="38">
        <v>1</v>
      </c>
      <c r="G82" s="46">
        <v>565</v>
      </c>
      <c r="H82" s="46">
        <v>223.42721</v>
      </c>
      <c r="I82" s="46">
        <v>875</v>
      </c>
      <c r="J82" s="46">
        <v>875</v>
      </c>
      <c r="K82" s="46">
        <v>875</v>
      </c>
    </row>
    <row r="83" spans="1:11" ht="15">
      <c r="A83" s="6" t="s">
        <v>21</v>
      </c>
      <c r="B83" s="42" t="s">
        <v>13</v>
      </c>
      <c r="C83" s="42" t="s">
        <v>15</v>
      </c>
      <c r="D83" s="38">
        <v>9000090020</v>
      </c>
      <c r="E83" s="38">
        <v>800</v>
      </c>
      <c r="F83" s="36"/>
      <c r="G83" s="46">
        <f aca="true" t="shared" si="18" ref="G83:K84">G84</f>
        <v>105</v>
      </c>
      <c r="H83" s="46">
        <f t="shared" si="18"/>
        <v>10.71528</v>
      </c>
      <c r="I83" s="46">
        <f t="shared" si="18"/>
        <v>105</v>
      </c>
      <c r="J83" s="46">
        <f t="shared" si="18"/>
        <v>105</v>
      </c>
      <c r="K83" s="46">
        <f t="shared" si="18"/>
        <v>105</v>
      </c>
    </row>
    <row r="84" spans="1:11" ht="15">
      <c r="A84" s="6" t="s">
        <v>22</v>
      </c>
      <c r="B84" s="42" t="s">
        <v>13</v>
      </c>
      <c r="C84" s="42" t="s">
        <v>15</v>
      </c>
      <c r="D84" s="38">
        <v>9000090020</v>
      </c>
      <c r="E84" s="38">
        <v>850</v>
      </c>
      <c r="F84" s="36"/>
      <c r="G84" s="46">
        <f t="shared" si="18"/>
        <v>105</v>
      </c>
      <c r="H84" s="46">
        <f t="shared" si="18"/>
        <v>10.71528</v>
      </c>
      <c r="I84" s="46">
        <f t="shared" si="18"/>
        <v>105</v>
      </c>
      <c r="J84" s="46">
        <f t="shared" si="18"/>
        <v>105</v>
      </c>
      <c r="K84" s="46">
        <f t="shared" si="18"/>
        <v>105</v>
      </c>
    </row>
    <row r="85" spans="1:11" ht="15">
      <c r="A85" s="7" t="s">
        <v>8</v>
      </c>
      <c r="B85" s="42" t="s">
        <v>13</v>
      </c>
      <c r="C85" s="42" t="s">
        <v>15</v>
      </c>
      <c r="D85" s="38">
        <v>9000090020</v>
      </c>
      <c r="E85" s="38">
        <v>850</v>
      </c>
      <c r="F85" s="38">
        <v>1</v>
      </c>
      <c r="G85" s="46">
        <v>105</v>
      </c>
      <c r="H85" s="46">
        <v>10.71528</v>
      </c>
      <c r="I85" s="46">
        <v>105</v>
      </c>
      <c r="J85" s="46">
        <v>105</v>
      </c>
      <c r="K85" s="46">
        <v>105</v>
      </c>
    </row>
    <row r="86" spans="1:15" ht="45" hidden="1">
      <c r="A86" s="6" t="s">
        <v>593</v>
      </c>
      <c r="B86" s="42" t="s">
        <v>13</v>
      </c>
      <c r="C86" s="42" t="s">
        <v>15</v>
      </c>
      <c r="D86" s="38">
        <v>9000055490</v>
      </c>
      <c r="E86" s="36"/>
      <c r="F86" s="36"/>
      <c r="G86" s="46">
        <f>G87+H90+H93</f>
        <v>2379</v>
      </c>
      <c r="H86" s="258">
        <f>I86-J86</f>
        <v>0</v>
      </c>
      <c r="I86" s="46">
        <f>I87</f>
        <v>0</v>
      </c>
      <c r="J86" s="46">
        <f>J87</f>
        <v>0</v>
      </c>
      <c r="K86" s="46">
        <f>K87</f>
        <v>0</v>
      </c>
      <c r="M86" s="261"/>
      <c r="N86" s="49"/>
      <c r="O86" s="49"/>
    </row>
    <row r="87" spans="1:15" ht="60" hidden="1">
      <c r="A87" s="6" t="s">
        <v>17</v>
      </c>
      <c r="B87" s="42" t="s">
        <v>13</v>
      </c>
      <c r="C87" s="42" t="s">
        <v>15</v>
      </c>
      <c r="D87" s="38">
        <v>9000055490</v>
      </c>
      <c r="E87" s="38">
        <v>100</v>
      </c>
      <c r="F87" s="36"/>
      <c r="G87" s="46">
        <f aca="true" t="shared" si="19" ref="G87:K88">G88</f>
        <v>2379</v>
      </c>
      <c r="H87" s="258">
        <f>I87-J87</f>
        <v>0</v>
      </c>
      <c r="I87" s="46">
        <f t="shared" si="19"/>
        <v>0</v>
      </c>
      <c r="J87" s="46">
        <f t="shared" si="19"/>
        <v>0</v>
      </c>
      <c r="K87" s="46">
        <f t="shared" si="19"/>
        <v>0</v>
      </c>
      <c r="M87" s="261"/>
      <c r="N87" s="49"/>
      <c r="O87" s="49"/>
    </row>
    <row r="88" spans="1:15" ht="30" hidden="1">
      <c r="A88" s="6" t="s">
        <v>18</v>
      </c>
      <c r="B88" s="42" t="s">
        <v>13</v>
      </c>
      <c r="C88" s="42" t="s">
        <v>15</v>
      </c>
      <c r="D88" s="38">
        <v>9000055490</v>
      </c>
      <c r="E88" s="38">
        <v>120</v>
      </c>
      <c r="F88" s="36"/>
      <c r="G88" s="46">
        <f t="shared" si="19"/>
        <v>2379</v>
      </c>
      <c r="H88" s="258">
        <f>I88-J88</f>
        <v>0</v>
      </c>
      <c r="I88" s="46">
        <f t="shared" si="19"/>
        <v>0</v>
      </c>
      <c r="J88" s="46">
        <f t="shared" si="19"/>
        <v>0</v>
      </c>
      <c r="K88" s="46">
        <f t="shared" si="19"/>
        <v>0</v>
      </c>
      <c r="M88" s="261"/>
      <c r="N88" s="49"/>
      <c r="O88" s="49"/>
    </row>
    <row r="89" spans="1:15" ht="15" hidden="1">
      <c r="A89" s="7" t="s">
        <v>9</v>
      </c>
      <c r="B89" s="42" t="s">
        <v>13</v>
      </c>
      <c r="C89" s="42" t="s">
        <v>15</v>
      </c>
      <c r="D89" s="38">
        <v>9000055490</v>
      </c>
      <c r="E89" s="38">
        <v>120</v>
      </c>
      <c r="F89" s="38">
        <v>2</v>
      </c>
      <c r="G89" s="46">
        <v>2379</v>
      </c>
      <c r="H89" s="258">
        <f>I89-J89</f>
        <v>0</v>
      </c>
      <c r="I89" s="46"/>
      <c r="J89" s="46"/>
      <c r="K89" s="46"/>
      <c r="M89" s="261"/>
      <c r="N89" s="49"/>
      <c r="O89" s="49"/>
    </row>
    <row r="90" spans="1:11" ht="15">
      <c r="A90" s="5" t="s">
        <v>72</v>
      </c>
      <c r="B90" s="112" t="s">
        <v>13</v>
      </c>
      <c r="C90" s="112" t="s">
        <v>73</v>
      </c>
      <c r="D90" s="37"/>
      <c r="E90" s="37"/>
      <c r="F90" s="37"/>
      <c r="G90" s="219">
        <f aca="true" t="shared" si="20" ref="G90:K94">G91</f>
        <v>100</v>
      </c>
      <c r="H90" s="219">
        <f t="shared" si="20"/>
        <v>0</v>
      </c>
      <c r="I90" s="219">
        <f t="shared" si="20"/>
        <v>350</v>
      </c>
      <c r="J90" s="269">
        <f t="shared" si="20"/>
        <v>350</v>
      </c>
      <c r="K90" s="269">
        <f t="shared" si="20"/>
        <v>350</v>
      </c>
    </row>
    <row r="91" spans="1:11" ht="15">
      <c r="A91" s="6" t="s">
        <v>16</v>
      </c>
      <c r="B91" s="42" t="s">
        <v>13</v>
      </c>
      <c r="C91" s="42" t="s">
        <v>73</v>
      </c>
      <c r="D91" s="38">
        <v>9000000000</v>
      </c>
      <c r="E91" s="36"/>
      <c r="F91" s="36"/>
      <c r="G91" s="46">
        <f t="shared" si="20"/>
        <v>100</v>
      </c>
      <c r="H91" s="46">
        <f t="shared" si="20"/>
        <v>0</v>
      </c>
      <c r="I91" s="46">
        <f>I92+I96</f>
        <v>350</v>
      </c>
      <c r="J91" s="46">
        <f>J92+J96</f>
        <v>350</v>
      </c>
      <c r="K91" s="46">
        <f>K92+K96</f>
        <v>350</v>
      </c>
    </row>
    <row r="92" spans="1:11" ht="30">
      <c r="A92" s="6" t="s">
        <v>414</v>
      </c>
      <c r="B92" s="42" t="s">
        <v>13</v>
      </c>
      <c r="C92" s="42" t="s">
        <v>73</v>
      </c>
      <c r="D92" s="38">
        <v>9000090030</v>
      </c>
      <c r="E92" s="36"/>
      <c r="F92" s="36"/>
      <c r="G92" s="46">
        <f t="shared" si="20"/>
        <v>100</v>
      </c>
      <c r="H92" s="46">
        <f t="shared" si="20"/>
        <v>0</v>
      </c>
      <c r="I92" s="46">
        <f t="shared" si="20"/>
        <v>50</v>
      </c>
      <c r="J92" s="46">
        <f t="shared" si="20"/>
        <v>50</v>
      </c>
      <c r="K92" s="46">
        <f t="shared" si="20"/>
        <v>50</v>
      </c>
    </row>
    <row r="93" spans="1:11" ht="15">
      <c r="A93" s="6" t="s">
        <v>21</v>
      </c>
      <c r="B93" s="42" t="s">
        <v>13</v>
      </c>
      <c r="C93" s="42" t="s">
        <v>73</v>
      </c>
      <c r="D93" s="38">
        <v>9000090030</v>
      </c>
      <c r="E93" s="38">
        <v>800</v>
      </c>
      <c r="F93" s="36"/>
      <c r="G93" s="46">
        <f t="shared" si="20"/>
        <v>100</v>
      </c>
      <c r="H93" s="46">
        <f t="shared" si="20"/>
        <v>0</v>
      </c>
      <c r="I93" s="46">
        <f t="shared" si="20"/>
        <v>50</v>
      </c>
      <c r="J93" s="46">
        <f t="shared" si="20"/>
        <v>50</v>
      </c>
      <c r="K93" s="46">
        <f t="shared" si="20"/>
        <v>50</v>
      </c>
    </row>
    <row r="94" spans="1:11" ht="15">
      <c r="A94" s="6" t="s">
        <v>74</v>
      </c>
      <c r="B94" s="42" t="s">
        <v>13</v>
      </c>
      <c r="C94" s="42" t="s">
        <v>73</v>
      </c>
      <c r="D94" s="38">
        <v>9000090030</v>
      </c>
      <c r="E94" s="38">
        <v>870</v>
      </c>
      <c r="F94" s="36"/>
      <c r="G94" s="46">
        <f t="shared" si="20"/>
        <v>100</v>
      </c>
      <c r="H94" s="46">
        <f t="shared" si="20"/>
        <v>0</v>
      </c>
      <c r="I94" s="46">
        <f t="shared" si="20"/>
        <v>50</v>
      </c>
      <c r="J94" s="46">
        <f t="shared" si="20"/>
        <v>50</v>
      </c>
      <c r="K94" s="46">
        <f t="shared" si="20"/>
        <v>50</v>
      </c>
    </row>
    <row r="95" spans="1:11" ht="15">
      <c r="A95" s="7" t="s">
        <v>8</v>
      </c>
      <c r="B95" s="42" t="s">
        <v>13</v>
      </c>
      <c r="C95" s="42" t="s">
        <v>73</v>
      </c>
      <c r="D95" s="38">
        <v>9000090030</v>
      </c>
      <c r="E95" s="38">
        <v>870</v>
      </c>
      <c r="F95" s="38">
        <v>1</v>
      </c>
      <c r="G95" s="46">
        <v>100</v>
      </c>
      <c r="H95" s="46"/>
      <c r="I95" s="46">
        <v>50</v>
      </c>
      <c r="J95" s="46">
        <v>50</v>
      </c>
      <c r="K95" s="46">
        <v>50</v>
      </c>
    </row>
    <row r="96" spans="1:14" ht="15">
      <c r="A96" s="6" t="s">
        <v>49</v>
      </c>
      <c r="B96" s="42" t="s">
        <v>13</v>
      </c>
      <c r="C96" s="42" t="s">
        <v>73</v>
      </c>
      <c r="D96" s="38">
        <v>9000090030</v>
      </c>
      <c r="E96" s="38">
        <v>300</v>
      </c>
      <c r="F96" s="36"/>
      <c r="G96" s="46">
        <f>G97</f>
        <v>150</v>
      </c>
      <c r="H96" s="258">
        <f>I96-J96</f>
        <v>0</v>
      </c>
      <c r="I96" s="46">
        <f aca="true" t="shared" si="21" ref="I96:K97">I97</f>
        <v>300</v>
      </c>
      <c r="J96" s="46">
        <f t="shared" si="21"/>
        <v>300</v>
      </c>
      <c r="K96" s="46">
        <f t="shared" si="21"/>
        <v>300</v>
      </c>
      <c r="M96" s="49"/>
      <c r="N96" s="49"/>
    </row>
    <row r="97" spans="1:14" ht="15">
      <c r="A97" s="6" t="s">
        <v>64</v>
      </c>
      <c r="B97" s="42" t="s">
        <v>13</v>
      </c>
      <c r="C97" s="42" t="s">
        <v>73</v>
      </c>
      <c r="D97" s="38">
        <v>9000090030</v>
      </c>
      <c r="E97" s="38">
        <v>310</v>
      </c>
      <c r="F97" s="36"/>
      <c r="G97" s="46">
        <f>G98</f>
        <v>150</v>
      </c>
      <c r="H97" s="258">
        <f>I97-J97</f>
        <v>0</v>
      </c>
      <c r="I97" s="46">
        <f t="shared" si="21"/>
        <v>300</v>
      </c>
      <c r="J97" s="46">
        <f t="shared" si="21"/>
        <v>300</v>
      </c>
      <c r="K97" s="46">
        <f t="shared" si="21"/>
        <v>300</v>
      </c>
      <c r="M97" s="49"/>
      <c r="N97" s="49"/>
    </row>
    <row r="98" spans="1:14" ht="15">
      <c r="A98" s="7" t="s">
        <v>8</v>
      </c>
      <c r="B98" s="42" t="s">
        <v>13</v>
      </c>
      <c r="C98" s="42" t="s">
        <v>73</v>
      </c>
      <c r="D98" s="38">
        <v>9000090030</v>
      </c>
      <c r="E98" s="38">
        <v>310</v>
      </c>
      <c r="F98" s="38">
        <v>1</v>
      </c>
      <c r="G98" s="46">
        <v>150</v>
      </c>
      <c r="H98" s="258">
        <f>I98-J98</f>
        <v>0</v>
      </c>
      <c r="I98" s="46">
        <v>300</v>
      </c>
      <c r="J98" s="46">
        <v>300</v>
      </c>
      <c r="K98" s="46">
        <v>300</v>
      </c>
      <c r="M98" s="49"/>
      <c r="N98" s="49"/>
    </row>
    <row r="99" spans="1:11" ht="15">
      <c r="A99" s="5" t="s">
        <v>40</v>
      </c>
      <c r="B99" s="112" t="s">
        <v>13</v>
      </c>
      <c r="C99" s="112" t="s">
        <v>41</v>
      </c>
      <c r="D99" s="37"/>
      <c r="E99" s="37"/>
      <c r="F99" s="37"/>
      <c r="G99" s="219">
        <f>G100+G167+G182+G192</f>
        <v>7615.400000000001</v>
      </c>
      <c r="H99" s="219" t="e">
        <f>H100+H167+#REF!</f>
        <v>#REF!</v>
      </c>
      <c r="I99" s="219">
        <f>I100+I206+I219+I224+I235</f>
        <v>8396</v>
      </c>
      <c r="J99" s="269">
        <f>J100+J206+J219+J224+J235</f>
        <v>8346</v>
      </c>
      <c r="K99" s="269">
        <f>K100+K206+K219+K224+K235</f>
        <v>8340</v>
      </c>
    </row>
    <row r="100" spans="1:11" ht="15">
      <c r="A100" s="6" t="s">
        <v>16</v>
      </c>
      <c r="B100" s="42" t="s">
        <v>13</v>
      </c>
      <c r="C100" s="42" t="s">
        <v>41</v>
      </c>
      <c r="D100" s="38">
        <v>9000000000</v>
      </c>
      <c r="E100" s="36"/>
      <c r="F100" s="36"/>
      <c r="G100" s="46">
        <f>G123+G109+G149+G142+G116+G101+G133+G139+G141+G105+G154+G159+G162</f>
        <v>7548.1</v>
      </c>
      <c r="H100" s="46" t="e">
        <f>H123+H109+H149+#REF!+H142+H116</f>
        <v>#REF!</v>
      </c>
      <c r="I100" s="46">
        <f>I109+I116+I123+I130+I142+I149+I153+I198+I205</f>
        <v>8390</v>
      </c>
      <c r="J100" s="46">
        <f>J109+J116+J123+J130+J142+J149+J153+J198+J205</f>
        <v>8340</v>
      </c>
      <c r="K100" s="46">
        <f>K109+K116+K123+K130+K142+K149+K153+K198+K205</f>
        <v>8340</v>
      </c>
    </row>
    <row r="101" spans="1:11" ht="30" customHeight="1" hidden="1">
      <c r="A101" s="26" t="s">
        <v>225</v>
      </c>
      <c r="B101" s="42" t="s">
        <v>13</v>
      </c>
      <c r="C101" s="42" t="s">
        <v>41</v>
      </c>
      <c r="D101" s="38">
        <v>9000053910</v>
      </c>
      <c r="E101" s="38"/>
      <c r="F101" s="38"/>
      <c r="G101" s="46">
        <f>G102</f>
        <v>0</v>
      </c>
      <c r="H101" s="46"/>
      <c r="I101" s="46">
        <f aca="true" t="shared" si="22" ref="I101:K103">I110+I117+I124+I131+I143+I150+I154</f>
        <v>4660</v>
      </c>
      <c r="J101" s="46">
        <f t="shared" si="22"/>
        <v>4660</v>
      </c>
      <c r="K101" s="46">
        <f t="shared" si="22"/>
        <v>4660</v>
      </c>
    </row>
    <row r="102" spans="1:11" ht="30" customHeight="1" hidden="1">
      <c r="A102" s="31" t="s">
        <v>216</v>
      </c>
      <c r="B102" s="42" t="s">
        <v>13</v>
      </c>
      <c r="C102" s="42" t="s">
        <v>41</v>
      </c>
      <c r="D102" s="38">
        <v>9000053910</v>
      </c>
      <c r="E102" s="38">
        <v>200</v>
      </c>
      <c r="F102" s="36"/>
      <c r="G102" s="46">
        <f>G103</f>
        <v>0</v>
      </c>
      <c r="H102" s="46">
        <f>H103</f>
        <v>0</v>
      </c>
      <c r="I102" s="46">
        <f t="shared" si="22"/>
        <v>4660</v>
      </c>
      <c r="J102" s="46">
        <f t="shared" si="22"/>
        <v>4660</v>
      </c>
      <c r="K102" s="46">
        <f t="shared" si="22"/>
        <v>4660</v>
      </c>
    </row>
    <row r="103" spans="1:11" ht="30" customHeight="1" hidden="1">
      <c r="A103" s="6" t="s">
        <v>20</v>
      </c>
      <c r="B103" s="42" t="s">
        <v>13</v>
      </c>
      <c r="C103" s="42" t="s">
        <v>41</v>
      </c>
      <c r="D103" s="38">
        <v>9000053910</v>
      </c>
      <c r="E103" s="38">
        <v>240</v>
      </c>
      <c r="F103" s="36"/>
      <c r="G103" s="46">
        <f>G104</f>
        <v>0</v>
      </c>
      <c r="H103" s="46">
        <f>H104</f>
        <v>0</v>
      </c>
      <c r="I103" s="46">
        <f t="shared" si="22"/>
        <v>4660</v>
      </c>
      <c r="J103" s="46">
        <f t="shared" si="22"/>
        <v>4660</v>
      </c>
      <c r="K103" s="46">
        <f t="shared" si="22"/>
        <v>4660</v>
      </c>
    </row>
    <row r="104" spans="1:11" ht="15" customHeight="1" hidden="1">
      <c r="A104" s="7" t="s">
        <v>9</v>
      </c>
      <c r="B104" s="42" t="s">
        <v>13</v>
      </c>
      <c r="C104" s="42" t="s">
        <v>41</v>
      </c>
      <c r="D104" s="38">
        <v>9000053910</v>
      </c>
      <c r="E104" s="38">
        <v>240</v>
      </c>
      <c r="F104" s="38">
        <v>2</v>
      </c>
      <c r="G104" s="46"/>
      <c r="H104" s="46"/>
      <c r="I104" s="46"/>
      <c r="J104" s="46"/>
      <c r="K104" s="46"/>
    </row>
    <row r="105" spans="1:11" ht="60" customHeight="1" hidden="1">
      <c r="A105" s="23" t="s">
        <v>163</v>
      </c>
      <c r="B105" s="42" t="s">
        <v>13</v>
      </c>
      <c r="C105" s="40" t="s">
        <v>41</v>
      </c>
      <c r="D105" s="40">
        <v>9000052240</v>
      </c>
      <c r="E105" s="40"/>
      <c r="F105" s="40"/>
      <c r="G105" s="46">
        <f>G106</f>
        <v>0</v>
      </c>
      <c r="H105" s="46"/>
      <c r="I105" s="46">
        <f aca="true" t="shared" si="23" ref="I105:K107">I106</f>
        <v>0</v>
      </c>
      <c r="J105" s="46">
        <f t="shared" si="23"/>
        <v>0</v>
      </c>
      <c r="K105" s="46">
        <f t="shared" si="23"/>
        <v>0</v>
      </c>
    </row>
    <row r="106" spans="1:11" ht="15" customHeight="1" hidden="1">
      <c r="A106" s="6" t="s">
        <v>27</v>
      </c>
      <c r="B106" s="42" t="s">
        <v>13</v>
      </c>
      <c r="C106" s="40" t="s">
        <v>41</v>
      </c>
      <c r="D106" s="40">
        <v>9000052240</v>
      </c>
      <c r="E106" s="40" t="s">
        <v>69</v>
      </c>
      <c r="F106" s="40"/>
      <c r="G106" s="46">
        <f>G107</f>
        <v>0</v>
      </c>
      <c r="H106" s="46"/>
      <c r="I106" s="46">
        <f t="shared" si="23"/>
        <v>0</v>
      </c>
      <c r="J106" s="46">
        <f t="shared" si="23"/>
        <v>0</v>
      </c>
      <c r="K106" s="46">
        <f t="shared" si="23"/>
        <v>0</v>
      </c>
    </row>
    <row r="107" spans="1:11" ht="15" customHeight="1" hidden="1">
      <c r="A107" s="23" t="s">
        <v>35</v>
      </c>
      <c r="B107" s="42" t="s">
        <v>13</v>
      </c>
      <c r="C107" s="40" t="s">
        <v>41</v>
      </c>
      <c r="D107" s="40">
        <v>9000052240</v>
      </c>
      <c r="E107" s="40" t="s">
        <v>164</v>
      </c>
      <c r="F107" s="40"/>
      <c r="G107" s="46">
        <f>G108</f>
        <v>0</v>
      </c>
      <c r="H107" s="46"/>
      <c r="I107" s="46">
        <f t="shared" si="23"/>
        <v>0</v>
      </c>
      <c r="J107" s="46">
        <f t="shared" si="23"/>
        <v>0</v>
      </c>
      <c r="K107" s="46">
        <f t="shared" si="23"/>
        <v>0</v>
      </c>
    </row>
    <row r="108" spans="1:11" ht="15" customHeight="1" hidden="1">
      <c r="A108" s="7" t="s">
        <v>9</v>
      </c>
      <c r="B108" s="42" t="s">
        <v>13</v>
      </c>
      <c r="C108" s="40" t="s">
        <v>41</v>
      </c>
      <c r="D108" s="40">
        <v>9000052240</v>
      </c>
      <c r="E108" s="40" t="s">
        <v>164</v>
      </c>
      <c r="F108" s="40" t="s">
        <v>122</v>
      </c>
      <c r="G108" s="46"/>
      <c r="H108" s="46"/>
      <c r="I108" s="46"/>
      <c r="J108" s="46"/>
      <c r="K108" s="46"/>
    </row>
    <row r="109" spans="1:11" ht="60" hidden="1">
      <c r="A109" s="31" t="s">
        <v>431</v>
      </c>
      <c r="B109" s="42" t="s">
        <v>13</v>
      </c>
      <c r="C109" s="42" t="s">
        <v>41</v>
      </c>
      <c r="D109" s="38">
        <v>9000071580</v>
      </c>
      <c r="E109" s="36"/>
      <c r="F109" s="36"/>
      <c r="G109" s="46">
        <f>G110+G113</f>
        <v>250.2</v>
      </c>
      <c r="H109" s="46">
        <f>H110+H113</f>
        <v>120.69534</v>
      </c>
      <c r="I109" s="46">
        <f>I110+I113</f>
        <v>0</v>
      </c>
      <c r="J109" s="46">
        <f>J110+J113</f>
        <v>0</v>
      </c>
      <c r="K109" s="46">
        <f>K110+K113</f>
        <v>0</v>
      </c>
    </row>
    <row r="110" spans="1:11" ht="60" hidden="1">
      <c r="A110" s="6" t="s">
        <v>17</v>
      </c>
      <c r="B110" s="42" t="s">
        <v>13</v>
      </c>
      <c r="C110" s="42" t="s">
        <v>41</v>
      </c>
      <c r="D110" s="38">
        <v>9000071580</v>
      </c>
      <c r="E110" s="36">
        <v>100</v>
      </c>
      <c r="F110" s="36"/>
      <c r="G110" s="46">
        <f aca="true" t="shared" si="24" ref="G110:K111">G111</f>
        <v>235.2</v>
      </c>
      <c r="H110" s="46">
        <f t="shared" si="24"/>
        <v>120.69534</v>
      </c>
      <c r="I110" s="46">
        <f t="shared" si="24"/>
        <v>0</v>
      </c>
      <c r="J110" s="46">
        <f t="shared" si="24"/>
        <v>0</v>
      </c>
      <c r="K110" s="46">
        <f t="shared" si="24"/>
        <v>0</v>
      </c>
    </row>
    <row r="111" spans="1:11" ht="30" hidden="1">
      <c r="A111" s="6" t="s">
        <v>18</v>
      </c>
      <c r="B111" s="42" t="s">
        <v>13</v>
      </c>
      <c r="C111" s="42" t="s">
        <v>41</v>
      </c>
      <c r="D111" s="38">
        <v>9000071580</v>
      </c>
      <c r="E111" s="36">
        <v>120</v>
      </c>
      <c r="F111" s="36"/>
      <c r="G111" s="46">
        <f t="shared" si="24"/>
        <v>235.2</v>
      </c>
      <c r="H111" s="46">
        <f t="shared" si="24"/>
        <v>120.69534</v>
      </c>
      <c r="I111" s="46">
        <f t="shared" si="24"/>
        <v>0</v>
      </c>
      <c r="J111" s="46">
        <f t="shared" si="24"/>
        <v>0</v>
      </c>
      <c r="K111" s="46">
        <f t="shared" si="24"/>
        <v>0</v>
      </c>
    </row>
    <row r="112" spans="1:11" ht="15" hidden="1">
      <c r="A112" s="7" t="s">
        <v>9</v>
      </c>
      <c r="B112" s="42" t="s">
        <v>13</v>
      </c>
      <c r="C112" s="42" t="s">
        <v>41</v>
      </c>
      <c r="D112" s="38">
        <v>9000071580</v>
      </c>
      <c r="E112" s="38">
        <v>120</v>
      </c>
      <c r="F112" s="38">
        <v>2</v>
      </c>
      <c r="G112" s="46">
        <v>235.2</v>
      </c>
      <c r="H112" s="46">
        <v>120.69534</v>
      </c>
      <c r="I112" s="46"/>
      <c r="J112" s="46"/>
      <c r="K112" s="46"/>
    </row>
    <row r="113" spans="1:11" ht="30" hidden="1">
      <c r="A113" s="31" t="s">
        <v>216</v>
      </c>
      <c r="B113" s="42" t="s">
        <v>13</v>
      </c>
      <c r="C113" s="42" t="s">
        <v>41</v>
      </c>
      <c r="D113" s="38">
        <v>9000071580</v>
      </c>
      <c r="E113" s="38">
        <v>200</v>
      </c>
      <c r="F113" s="36"/>
      <c r="G113" s="46">
        <f aca="true" t="shared" si="25" ref="G113:K114">G114</f>
        <v>15</v>
      </c>
      <c r="H113" s="46">
        <f t="shared" si="25"/>
        <v>0</v>
      </c>
      <c r="I113" s="46">
        <f t="shared" si="25"/>
        <v>0</v>
      </c>
      <c r="J113" s="46">
        <f t="shared" si="25"/>
        <v>0</v>
      </c>
      <c r="K113" s="46">
        <f t="shared" si="25"/>
        <v>0</v>
      </c>
    </row>
    <row r="114" spans="1:11" ht="30" hidden="1">
      <c r="A114" s="6" t="s">
        <v>20</v>
      </c>
      <c r="B114" s="42" t="s">
        <v>13</v>
      </c>
      <c r="C114" s="42" t="s">
        <v>41</v>
      </c>
      <c r="D114" s="38">
        <v>9000071580</v>
      </c>
      <c r="E114" s="38">
        <v>240</v>
      </c>
      <c r="F114" s="36"/>
      <c r="G114" s="46">
        <f t="shared" si="25"/>
        <v>15</v>
      </c>
      <c r="H114" s="46">
        <f t="shared" si="25"/>
        <v>0</v>
      </c>
      <c r="I114" s="46">
        <f t="shared" si="25"/>
        <v>0</v>
      </c>
      <c r="J114" s="46">
        <f t="shared" si="25"/>
        <v>0</v>
      </c>
      <c r="K114" s="46">
        <f t="shared" si="25"/>
        <v>0</v>
      </c>
    </row>
    <row r="115" spans="1:11" ht="15" hidden="1">
      <c r="A115" s="7" t="s">
        <v>9</v>
      </c>
      <c r="B115" s="42" t="s">
        <v>13</v>
      </c>
      <c r="C115" s="42" t="s">
        <v>41</v>
      </c>
      <c r="D115" s="38">
        <v>9000071580</v>
      </c>
      <c r="E115" s="38">
        <v>240</v>
      </c>
      <c r="F115" s="38">
        <v>2</v>
      </c>
      <c r="G115" s="46">
        <v>15</v>
      </c>
      <c r="H115" s="46"/>
      <c r="I115" s="46"/>
      <c r="J115" s="46"/>
      <c r="K115" s="46"/>
    </row>
    <row r="116" spans="1:11" ht="45" hidden="1">
      <c r="A116" s="31" t="s">
        <v>432</v>
      </c>
      <c r="B116" s="42" t="s">
        <v>13</v>
      </c>
      <c r="C116" s="42" t="s">
        <v>41</v>
      </c>
      <c r="D116" s="38">
        <v>9000071590</v>
      </c>
      <c r="E116" s="36"/>
      <c r="F116" s="36"/>
      <c r="G116" s="46">
        <f>G117+G120</f>
        <v>288</v>
      </c>
      <c r="H116" s="46">
        <f>H117+H120</f>
        <v>3.5</v>
      </c>
      <c r="I116" s="46">
        <f>I117+I120</f>
        <v>0</v>
      </c>
      <c r="J116" s="46">
        <f>J117+J120</f>
        <v>0</v>
      </c>
      <c r="K116" s="46">
        <f>K117+K120</f>
        <v>0</v>
      </c>
    </row>
    <row r="117" spans="1:11" ht="60" hidden="1">
      <c r="A117" s="6" t="s">
        <v>17</v>
      </c>
      <c r="B117" s="42" t="s">
        <v>13</v>
      </c>
      <c r="C117" s="42" t="s">
        <v>41</v>
      </c>
      <c r="D117" s="38">
        <v>9000071590</v>
      </c>
      <c r="E117" s="36">
        <v>100</v>
      </c>
      <c r="F117" s="36"/>
      <c r="G117" s="46">
        <f aca="true" t="shared" si="26" ref="G117:K118">G118</f>
        <v>277.5</v>
      </c>
      <c r="H117" s="46">
        <f t="shared" si="26"/>
        <v>3.5</v>
      </c>
      <c r="I117" s="46">
        <f t="shared" si="26"/>
        <v>0</v>
      </c>
      <c r="J117" s="46">
        <f t="shared" si="26"/>
        <v>0</v>
      </c>
      <c r="K117" s="46">
        <f t="shared" si="26"/>
        <v>0</v>
      </c>
    </row>
    <row r="118" spans="1:11" ht="30" hidden="1">
      <c r="A118" s="6" t="s">
        <v>18</v>
      </c>
      <c r="B118" s="42" t="s">
        <v>13</v>
      </c>
      <c r="C118" s="42" t="s">
        <v>41</v>
      </c>
      <c r="D118" s="38">
        <v>9000071590</v>
      </c>
      <c r="E118" s="36">
        <v>120</v>
      </c>
      <c r="F118" s="36"/>
      <c r="G118" s="46">
        <f t="shared" si="26"/>
        <v>277.5</v>
      </c>
      <c r="H118" s="46">
        <f t="shared" si="26"/>
        <v>3.5</v>
      </c>
      <c r="I118" s="46">
        <f t="shared" si="26"/>
        <v>0</v>
      </c>
      <c r="J118" s="46">
        <f t="shared" si="26"/>
        <v>0</v>
      </c>
      <c r="K118" s="46">
        <f t="shared" si="26"/>
        <v>0</v>
      </c>
    </row>
    <row r="119" spans="1:11" ht="15" hidden="1">
      <c r="A119" s="7" t="s">
        <v>9</v>
      </c>
      <c r="B119" s="42" t="s">
        <v>13</v>
      </c>
      <c r="C119" s="42" t="s">
        <v>41</v>
      </c>
      <c r="D119" s="38">
        <v>9000071590</v>
      </c>
      <c r="E119" s="38">
        <v>120</v>
      </c>
      <c r="F119" s="38">
        <v>2</v>
      </c>
      <c r="G119" s="46">
        <v>277.5</v>
      </c>
      <c r="H119" s="46">
        <v>3.5</v>
      </c>
      <c r="I119" s="46"/>
      <c r="J119" s="46"/>
      <c r="K119" s="46"/>
    </row>
    <row r="120" spans="1:11" ht="30" hidden="1">
      <c r="A120" s="31" t="s">
        <v>216</v>
      </c>
      <c r="B120" s="42" t="s">
        <v>13</v>
      </c>
      <c r="C120" s="42" t="s">
        <v>41</v>
      </c>
      <c r="D120" s="38">
        <v>9000071590</v>
      </c>
      <c r="E120" s="38">
        <v>200</v>
      </c>
      <c r="F120" s="36"/>
      <c r="G120" s="46">
        <f aca="true" t="shared" si="27" ref="G120:K121">G121</f>
        <v>10.5</v>
      </c>
      <c r="H120" s="46">
        <f t="shared" si="27"/>
        <v>0</v>
      </c>
      <c r="I120" s="46">
        <f t="shared" si="27"/>
        <v>0</v>
      </c>
      <c r="J120" s="46">
        <f t="shared" si="27"/>
        <v>0</v>
      </c>
      <c r="K120" s="46">
        <f t="shared" si="27"/>
        <v>0</v>
      </c>
    </row>
    <row r="121" spans="1:11" ht="30" hidden="1">
      <c r="A121" s="6" t="s">
        <v>20</v>
      </c>
      <c r="B121" s="42" t="s">
        <v>13</v>
      </c>
      <c r="C121" s="42" t="s">
        <v>41</v>
      </c>
      <c r="D121" s="38">
        <v>9000071590</v>
      </c>
      <c r="E121" s="38">
        <v>240</v>
      </c>
      <c r="F121" s="36"/>
      <c r="G121" s="46">
        <f t="shared" si="27"/>
        <v>10.5</v>
      </c>
      <c r="H121" s="46">
        <f t="shared" si="27"/>
        <v>0</v>
      </c>
      <c r="I121" s="46">
        <f t="shared" si="27"/>
        <v>0</v>
      </c>
      <c r="J121" s="46">
        <f t="shared" si="27"/>
        <v>0</v>
      </c>
      <c r="K121" s="46">
        <f t="shared" si="27"/>
        <v>0</v>
      </c>
    </row>
    <row r="122" spans="1:11" ht="15" hidden="1">
      <c r="A122" s="7" t="s">
        <v>9</v>
      </c>
      <c r="B122" s="42" t="s">
        <v>13</v>
      </c>
      <c r="C122" s="42" t="s">
        <v>41</v>
      </c>
      <c r="D122" s="38">
        <v>9000071590</v>
      </c>
      <c r="E122" s="38">
        <v>240</v>
      </c>
      <c r="F122" s="38">
        <v>2</v>
      </c>
      <c r="G122" s="46">
        <v>10.5</v>
      </c>
      <c r="H122" s="46"/>
      <c r="I122" s="46"/>
      <c r="J122" s="46"/>
      <c r="K122" s="46"/>
    </row>
    <row r="123" spans="1:11" ht="15" hidden="1">
      <c r="A123" s="31" t="s">
        <v>433</v>
      </c>
      <c r="B123" s="42" t="s">
        <v>13</v>
      </c>
      <c r="C123" s="42" t="s">
        <v>41</v>
      </c>
      <c r="D123" s="38">
        <v>9000071610</v>
      </c>
      <c r="E123" s="36"/>
      <c r="F123" s="36"/>
      <c r="G123" s="46">
        <f>G124+G127</f>
        <v>249.9</v>
      </c>
      <c r="H123" s="46">
        <f>H124+H127</f>
        <v>102.27331</v>
      </c>
      <c r="I123" s="46">
        <f>I124+I127</f>
        <v>0</v>
      </c>
      <c r="J123" s="46">
        <f>J124+J127</f>
        <v>0</v>
      </c>
      <c r="K123" s="46">
        <f>K124+K127</f>
        <v>0</v>
      </c>
    </row>
    <row r="124" spans="1:11" ht="60" hidden="1">
      <c r="A124" s="6" t="s">
        <v>17</v>
      </c>
      <c r="B124" s="42" t="s">
        <v>13</v>
      </c>
      <c r="C124" s="42" t="s">
        <v>41</v>
      </c>
      <c r="D124" s="38">
        <v>9000071610</v>
      </c>
      <c r="E124" s="36">
        <v>100</v>
      </c>
      <c r="F124" s="36"/>
      <c r="G124" s="46">
        <f aca="true" t="shared" si="28" ref="G124:K125">G125</f>
        <v>234.9</v>
      </c>
      <c r="H124" s="46">
        <f t="shared" si="28"/>
        <v>102.27331</v>
      </c>
      <c r="I124" s="46">
        <f t="shared" si="28"/>
        <v>0</v>
      </c>
      <c r="J124" s="46">
        <f t="shared" si="28"/>
        <v>0</v>
      </c>
      <c r="K124" s="46">
        <f t="shared" si="28"/>
        <v>0</v>
      </c>
    </row>
    <row r="125" spans="1:11" ht="30" hidden="1">
      <c r="A125" s="6" t="s">
        <v>18</v>
      </c>
      <c r="B125" s="42" t="s">
        <v>13</v>
      </c>
      <c r="C125" s="42" t="s">
        <v>41</v>
      </c>
      <c r="D125" s="38">
        <v>9000071610</v>
      </c>
      <c r="E125" s="36">
        <v>120</v>
      </c>
      <c r="F125" s="36"/>
      <c r="G125" s="46">
        <f t="shared" si="28"/>
        <v>234.9</v>
      </c>
      <c r="H125" s="46">
        <f t="shared" si="28"/>
        <v>102.27331</v>
      </c>
      <c r="I125" s="46">
        <f t="shared" si="28"/>
        <v>0</v>
      </c>
      <c r="J125" s="46">
        <f t="shared" si="28"/>
        <v>0</v>
      </c>
      <c r="K125" s="46">
        <f t="shared" si="28"/>
        <v>0</v>
      </c>
    </row>
    <row r="126" spans="1:11" ht="15" hidden="1">
      <c r="A126" s="7" t="s">
        <v>9</v>
      </c>
      <c r="B126" s="42" t="s">
        <v>13</v>
      </c>
      <c r="C126" s="42" t="s">
        <v>41</v>
      </c>
      <c r="D126" s="38">
        <v>9000071610</v>
      </c>
      <c r="E126" s="38">
        <v>120</v>
      </c>
      <c r="F126" s="38">
        <v>2</v>
      </c>
      <c r="G126" s="46">
        <v>234.9</v>
      </c>
      <c r="H126" s="46">
        <v>102.27331</v>
      </c>
      <c r="I126" s="46"/>
      <c r="J126" s="46"/>
      <c r="K126" s="46"/>
    </row>
    <row r="127" spans="1:11" ht="30" hidden="1">
      <c r="A127" s="31" t="s">
        <v>216</v>
      </c>
      <c r="B127" s="42" t="s">
        <v>13</v>
      </c>
      <c r="C127" s="42" t="s">
        <v>41</v>
      </c>
      <c r="D127" s="38">
        <v>9000071610</v>
      </c>
      <c r="E127" s="38">
        <v>200</v>
      </c>
      <c r="F127" s="36"/>
      <c r="G127" s="46">
        <f aca="true" t="shared" si="29" ref="G127:K128">G128</f>
        <v>15</v>
      </c>
      <c r="H127" s="46">
        <f t="shared" si="29"/>
        <v>0</v>
      </c>
      <c r="I127" s="46">
        <f t="shared" si="29"/>
        <v>0</v>
      </c>
      <c r="J127" s="46">
        <f t="shared" si="29"/>
        <v>0</v>
      </c>
      <c r="K127" s="46">
        <f t="shared" si="29"/>
        <v>0</v>
      </c>
    </row>
    <row r="128" spans="1:11" ht="30" hidden="1">
      <c r="A128" s="6" t="s">
        <v>20</v>
      </c>
      <c r="B128" s="42" t="s">
        <v>13</v>
      </c>
      <c r="C128" s="42" t="s">
        <v>41</v>
      </c>
      <c r="D128" s="38">
        <v>9000071610</v>
      </c>
      <c r="E128" s="38">
        <v>240</v>
      </c>
      <c r="F128" s="36"/>
      <c r="G128" s="46">
        <f t="shared" si="29"/>
        <v>15</v>
      </c>
      <c r="H128" s="46">
        <f t="shared" si="29"/>
        <v>0</v>
      </c>
      <c r="I128" s="46">
        <f t="shared" si="29"/>
        <v>0</v>
      </c>
      <c r="J128" s="46">
        <f t="shared" si="29"/>
        <v>0</v>
      </c>
      <c r="K128" s="46">
        <f t="shared" si="29"/>
        <v>0</v>
      </c>
    </row>
    <row r="129" spans="1:11" ht="15" hidden="1">
      <c r="A129" s="7" t="s">
        <v>9</v>
      </c>
      <c r="B129" s="42" t="s">
        <v>13</v>
      </c>
      <c r="C129" s="42" t="s">
        <v>41</v>
      </c>
      <c r="D129" s="38">
        <v>9000071610</v>
      </c>
      <c r="E129" s="38">
        <v>240</v>
      </c>
      <c r="F129" s="38">
        <v>2</v>
      </c>
      <c r="G129" s="46">
        <v>15</v>
      </c>
      <c r="H129" s="46"/>
      <c r="I129" s="46"/>
      <c r="J129" s="46"/>
      <c r="K129" s="46"/>
    </row>
    <row r="130" spans="1:11" ht="30">
      <c r="A130" s="6" t="s">
        <v>415</v>
      </c>
      <c r="B130" s="42" t="s">
        <v>13</v>
      </c>
      <c r="C130" s="42" t="s">
        <v>41</v>
      </c>
      <c r="D130" s="38">
        <v>9000090040</v>
      </c>
      <c r="E130" s="36"/>
      <c r="F130" s="36"/>
      <c r="G130" s="46">
        <f>G131+G137</f>
        <v>400</v>
      </c>
      <c r="H130" s="46">
        <f>H131+H137</f>
        <v>227.37599999999998</v>
      </c>
      <c r="I130" s="46">
        <f>I131+I137+I135</f>
        <v>510</v>
      </c>
      <c r="J130" s="46">
        <f>J131+J137+J135</f>
        <v>510</v>
      </c>
      <c r="K130" s="46">
        <f>K131+K137+K135</f>
        <v>510</v>
      </c>
    </row>
    <row r="131" spans="1:11" ht="30">
      <c r="A131" s="31" t="s">
        <v>216</v>
      </c>
      <c r="B131" s="42" t="s">
        <v>13</v>
      </c>
      <c r="C131" s="42" t="s">
        <v>41</v>
      </c>
      <c r="D131" s="38">
        <v>9000090040</v>
      </c>
      <c r="E131" s="38">
        <v>200</v>
      </c>
      <c r="F131" s="36"/>
      <c r="G131" s="46">
        <f aca="true" t="shared" si="30" ref="G131:K132">G132</f>
        <v>300</v>
      </c>
      <c r="H131" s="46">
        <f t="shared" si="30"/>
        <v>119.422</v>
      </c>
      <c r="I131" s="46">
        <f t="shared" si="30"/>
        <v>400</v>
      </c>
      <c r="J131" s="46">
        <f t="shared" si="30"/>
        <v>400</v>
      </c>
      <c r="K131" s="46">
        <f t="shared" si="30"/>
        <v>400</v>
      </c>
    </row>
    <row r="132" spans="1:11" ht="30">
      <c r="A132" s="6" t="s">
        <v>20</v>
      </c>
      <c r="B132" s="42" t="s">
        <v>13</v>
      </c>
      <c r="C132" s="42" t="s">
        <v>41</v>
      </c>
      <c r="D132" s="38">
        <v>9000090040</v>
      </c>
      <c r="E132" s="38">
        <v>240</v>
      </c>
      <c r="F132" s="36"/>
      <c r="G132" s="46">
        <f t="shared" si="30"/>
        <v>300</v>
      </c>
      <c r="H132" s="46">
        <f t="shared" si="30"/>
        <v>119.422</v>
      </c>
      <c r="I132" s="46">
        <f t="shared" si="30"/>
        <v>400</v>
      </c>
      <c r="J132" s="46">
        <f t="shared" si="30"/>
        <v>400</v>
      </c>
      <c r="K132" s="46">
        <f t="shared" si="30"/>
        <v>400</v>
      </c>
    </row>
    <row r="133" spans="1:11" ht="15">
      <c r="A133" s="7" t="s">
        <v>8</v>
      </c>
      <c r="B133" s="42" t="s">
        <v>13</v>
      </c>
      <c r="C133" s="42" t="s">
        <v>41</v>
      </c>
      <c r="D133" s="38">
        <v>9000090040</v>
      </c>
      <c r="E133" s="38">
        <v>240</v>
      </c>
      <c r="F133" s="38">
        <v>1</v>
      </c>
      <c r="G133" s="46">
        <v>300</v>
      </c>
      <c r="H133" s="46">
        <v>119.422</v>
      </c>
      <c r="I133" s="46">
        <v>400</v>
      </c>
      <c r="J133" s="46">
        <v>400</v>
      </c>
      <c r="K133" s="46">
        <v>400</v>
      </c>
    </row>
    <row r="134" spans="1:11" ht="15" customHeight="1" hidden="1">
      <c r="A134" s="7"/>
      <c r="B134" s="42"/>
      <c r="C134" s="42"/>
      <c r="D134" s="38"/>
      <c r="E134" s="38">
        <v>244</v>
      </c>
      <c r="F134" s="38"/>
      <c r="G134" s="46">
        <v>1100</v>
      </c>
      <c r="H134" s="46"/>
      <c r="I134" s="46">
        <v>1100</v>
      </c>
      <c r="J134" s="46">
        <v>1100</v>
      </c>
      <c r="K134" s="46">
        <v>1100</v>
      </c>
    </row>
    <row r="135" spans="1:12" ht="30">
      <c r="A135" s="6" t="s">
        <v>50</v>
      </c>
      <c r="B135" s="42" t="s">
        <v>13</v>
      </c>
      <c r="C135" s="42" t="s">
        <v>41</v>
      </c>
      <c r="D135" s="38">
        <v>9000090040</v>
      </c>
      <c r="E135" s="38">
        <v>320</v>
      </c>
      <c r="F135" s="36"/>
      <c r="G135" s="46">
        <f>G136</f>
        <v>3863.4</v>
      </c>
      <c r="H135" s="219">
        <f>I135-J135</f>
        <v>0</v>
      </c>
      <c r="I135" s="46">
        <f>I136</f>
        <v>50</v>
      </c>
      <c r="J135" s="46">
        <f>J136</f>
        <v>50</v>
      </c>
      <c r="K135" s="46">
        <f>K136</f>
        <v>50</v>
      </c>
      <c r="L135" s="49"/>
    </row>
    <row r="136" spans="1:12" ht="15">
      <c r="A136" s="7" t="s">
        <v>8</v>
      </c>
      <c r="B136" s="42" t="s">
        <v>13</v>
      </c>
      <c r="C136" s="42" t="s">
        <v>41</v>
      </c>
      <c r="D136" s="38">
        <v>9000090040</v>
      </c>
      <c r="E136" s="38">
        <v>320</v>
      </c>
      <c r="F136" s="38">
        <v>1</v>
      </c>
      <c r="G136" s="46">
        <v>3863.4</v>
      </c>
      <c r="H136" s="219">
        <f>I136-J136</f>
        <v>0</v>
      </c>
      <c r="I136" s="46">
        <v>50</v>
      </c>
      <c r="J136" s="46">
        <v>50</v>
      </c>
      <c r="K136" s="46">
        <v>50</v>
      </c>
      <c r="L136" s="49"/>
    </row>
    <row r="137" spans="1:11" ht="15">
      <c r="A137" s="6" t="s">
        <v>21</v>
      </c>
      <c r="B137" s="42" t="s">
        <v>13</v>
      </c>
      <c r="C137" s="42" t="s">
        <v>41</v>
      </c>
      <c r="D137" s="38">
        <v>9000090040</v>
      </c>
      <c r="E137" s="38">
        <v>800</v>
      </c>
      <c r="F137" s="36"/>
      <c r="G137" s="46">
        <f>G139+G141</f>
        <v>100</v>
      </c>
      <c r="H137" s="46">
        <f>H140</f>
        <v>107.954</v>
      </c>
      <c r="I137" s="46">
        <f>I139+I141</f>
        <v>60</v>
      </c>
      <c r="J137" s="46">
        <f>J139+J141</f>
        <v>60</v>
      </c>
      <c r="K137" s="46">
        <f>K139+K141</f>
        <v>60</v>
      </c>
    </row>
    <row r="138" spans="1:11" ht="15">
      <c r="A138" s="6" t="s">
        <v>22</v>
      </c>
      <c r="B138" s="42" t="s">
        <v>13</v>
      </c>
      <c r="C138" s="42" t="s">
        <v>41</v>
      </c>
      <c r="D138" s="38">
        <v>9000090040</v>
      </c>
      <c r="E138" s="38">
        <v>850</v>
      </c>
      <c r="F138" s="36"/>
      <c r="G138" s="46">
        <f>G139</f>
        <v>50</v>
      </c>
      <c r="H138" s="46" t="e">
        <f>#REF!</f>
        <v>#REF!</v>
      </c>
      <c r="I138" s="46">
        <f>I139</f>
        <v>50</v>
      </c>
      <c r="J138" s="46">
        <f>J139</f>
        <v>50</v>
      </c>
      <c r="K138" s="46">
        <f>K139</f>
        <v>50</v>
      </c>
    </row>
    <row r="139" spans="1:11" ht="15">
      <c r="A139" s="7" t="s">
        <v>8</v>
      </c>
      <c r="B139" s="42" t="s">
        <v>13</v>
      </c>
      <c r="C139" s="42" t="s">
        <v>41</v>
      </c>
      <c r="D139" s="38">
        <v>9000090040</v>
      </c>
      <c r="E139" s="38">
        <v>850</v>
      </c>
      <c r="F139" s="38">
        <v>1</v>
      </c>
      <c r="G139" s="46">
        <v>50</v>
      </c>
      <c r="H139" s="46">
        <v>1736.23365</v>
      </c>
      <c r="I139" s="46">
        <v>50</v>
      </c>
      <c r="J139" s="46">
        <v>50</v>
      </c>
      <c r="K139" s="46">
        <v>50</v>
      </c>
    </row>
    <row r="140" spans="1:11" ht="15">
      <c r="A140" s="6" t="s">
        <v>75</v>
      </c>
      <c r="B140" s="42" t="s">
        <v>13</v>
      </c>
      <c r="C140" s="42" t="s">
        <v>41</v>
      </c>
      <c r="D140" s="38">
        <v>9000090040</v>
      </c>
      <c r="E140" s="38">
        <v>880</v>
      </c>
      <c r="F140" s="36"/>
      <c r="G140" s="46">
        <f>G141</f>
        <v>50</v>
      </c>
      <c r="H140" s="46">
        <f>H141</f>
        <v>107.954</v>
      </c>
      <c r="I140" s="46">
        <f>I141</f>
        <v>10</v>
      </c>
      <c r="J140" s="46">
        <f>J141</f>
        <v>10</v>
      </c>
      <c r="K140" s="46">
        <f>K141</f>
        <v>10</v>
      </c>
    </row>
    <row r="141" spans="1:11" ht="15">
      <c r="A141" s="7" t="s">
        <v>8</v>
      </c>
      <c r="B141" s="42" t="s">
        <v>13</v>
      </c>
      <c r="C141" s="42" t="s">
        <v>41</v>
      </c>
      <c r="D141" s="38">
        <v>9000090040</v>
      </c>
      <c r="E141" s="38">
        <v>880</v>
      </c>
      <c r="F141" s="38">
        <v>1</v>
      </c>
      <c r="G141" s="46">
        <v>50</v>
      </c>
      <c r="H141" s="46">
        <v>107.954</v>
      </c>
      <c r="I141" s="46">
        <v>10</v>
      </c>
      <c r="J141" s="46">
        <v>10</v>
      </c>
      <c r="K141" s="46">
        <v>10</v>
      </c>
    </row>
    <row r="142" spans="1:11" ht="45">
      <c r="A142" s="6" t="s">
        <v>76</v>
      </c>
      <c r="B142" s="42" t="s">
        <v>13</v>
      </c>
      <c r="C142" s="42" t="s">
        <v>41</v>
      </c>
      <c r="D142" s="38">
        <v>9000090050</v>
      </c>
      <c r="E142" s="36"/>
      <c r="F142" s="36"/>
      <c r="G142" s="46">
        <f aca="true" t="shared" si="31" ref="G142:K144">G143</f>
        <v>300</v>
      </c>
      <c r="H142" s="46">
        <f t="shared" si="31"/>
        <v>184.72173</v>
      </c>
      <c r="I142" s="46">
        <f>I143+I146</f>
        <v>270</v>
      </c>
      <c r="J142" s="46">
        <f>J143+J146</f>
        <v>270</v>
      </c>
      <c r="K142" s="46">
        <f>K143+K146</f>
        <v>270</v>
      </c>
    </row>
    <row r="143" spans="1:11" ht="30">
      <c r="A143" s="31" t="s">
        <v>216</v>
      </c>
      <c r="B143" s="42" t="s">
        <v>13</v>
      </c>
      <c r="C143" s="42" t="s">
        <v>41</v>
      </c>
      <c r="D143" s="38">
        <v>9000090050</v>
      </c>
      <c r="E143" s="38">
        <v>200</v>
      </c>
      <c r="F143" s="36"/>
      <c r="G143" s="46">
        <f t="shared" si="31"/>
        <v>300</v>
      </c>
      <c r="H143" s="46">
        <f t="shared" si="31"/>
        <v>184.72173</v>
      </c>
      <c r="I143" s="46">
        <f t="shared" si="31"/>
        <v>250</v>
      </c>
      <c r="J143" s="46">
        <f t="shared" si="31"/>
        <v>250</v>
      </c>
      <c r="K143" s="46">
        <f t="shared" si="31"/>
        <v>250</v>
      </c>
    </row>
    <row r="144" spans="1:11" ht="30">
      <c r="A144" s="6" t="s">
        <v>20</v>
      </c>
      <c r="B144" s="42" t="s">
        <v>13</v>
      </c>
      <c r="C144" s="42" t="s">
        <v>41</v>
      </c>
      <c r="D144" s="38">
        <v>9000090050</v>
      </c>
      <c r="E144" s="38">
        <v>240</v>
      </c>
      <c r="F144" s="36"/>
      <c r="G144" s="46">
        <f t="shared" si="31"/>
        <v>300</v>
      </c>
      <c r="H144" s="46">
        <f t="shared" si="31"/>
        <v>184.72173</v>
      </c>
      <c r="I144" s="46">
        <f t="shared" si="31"/>
        <v>250</v>
      </c>
      <c r="J144" s="46">
        <f t="shared" si="31"/>
        <v>250</v>
      </c>
      <c r="K144" s="46">
        <f t="shared" si="31"/>
        <v>250</v>
      </c>
    </row>
    <row r="145" spans="1:11" ht="15">
      <c r="A145" s="7" t="s">
        <v>8</v>
      </c>
      <c r="B145" s="42" t="s">
        <v>13</v>
      </c>
      <c r="C145" s="42" t="s">
        <v>41</v>
      </c>
      <c r="D145" s="38">
        <v>9000090050</v>
      </c>
      <c r="E145" s="38">
        <v>240</v>
      </c>
      <c r="F145" s="38">
        <v>1</v>
      </c>
      <c r="G145" s="46">
        <v>300</v>
      </c>
      <c r="H145" s="46">
        <v>184.72173</v>
      </c>
      <c r="I145" s="46">
        <v>250</v>
      </c>
      <c r="J145" s="46">
        <v>250</v>
      </c>
      <c r="K145" s="46">
        <v>250</v>
      </c>
    </row>
    <row r="146" spans="1:13" ht="15">
      <c r="A146" s="6" t="s">
        <v>21</v>
      </c>
      <c r="B146" s="42" t="s">
        <v>13</v>
      </c>
      <c r="C146" s="42" t="s">
        <v>41</v>
      </c>
      <c r="D146" s="38">
        <v>9000090050</v>
      </c>
      <c r="E146" s="38">
        <v>800</v>
      </c>
      <c r="F146" s="36"/>
      <c r="G146" s="46">
        <f>H150</f>
        <v>0</v>
      </c>
      <c r="H146" s="219">
        <f>I146-J146</f>
        <v>0</v>
      </c>
      <c r="I146" s="46">
        <f aca="true" t="shared" si="32" ref="I146:K147">I147</f>
        <v>20</v>
      </c>
      <c r="J146" s="46">
        <f t="shared" si="32"/>
        <v>20</v>
      </c>
      <c r="K146" s="46">
        <f t="shared" si="32"/>
        <v>20</v>
      </c>
      <c r="L146" s="49"/>
      <c r="M146" s="49"/>
    </row>
    <row r="147" spans="1:13" ht="15">
      <c r="A147" s="6" t="s">
        <v>217</v>
      </c>
      <c r="B147" s="42" t="s">
        <v>13</v>
      </c>
      <c r="C147" s="42" t="s">
        <v>41</v>
      </c>
      <c r="D147" s="38">
        <v>9000090050</v>
      </c>
      <c r="E147" s="38">
        <v>830</v>
      </c>
      <c r="F147" s="38"/>
      <c r="G147" s="46">
        <f>G148</f>
        <v>4517</v>
      </c>
      <c r="H147" s="219">
        <f>I147-J147</f>
        <v>0</v>
      </c>
      <c r="I147" s="46">
        <f t="shared" si="32"/>
        <v>20</v>
      </c>
      <c r="J147" s="46">
        <f t="shared" si="32"/>
        <v>20</v>
      </c>
      <c r="K147" s="46">
        <f t="shared" si="32"/>
        <v>20</v>
      </c>
      <c r="L147" s="49"/>
      <c r="M147" s="49"/>
    </row>
    <row r="148" spans="1:13" ht="15">
      <c r="A148" s="7" t="s">
        <v>8</v>
      </c>
      <c r="B148" s="42" t="s">
        <v>13</v>
      </c>
      <c r="C148" s="42" t="s">
        <v>41</v>
      </c>
      <c r="D148" s="38">
        <v>9000090050</v>
      </c>
      <c r="E148" s="38">
        <v>830</v>
      </c>
      <c r="F148" s="38">
        <v>1</v>
      </c>
      <c r="G148" s="46">
        <v>4517</v>
      </c>
      <c r="H148" s="219">
        <f>I148-J148</f>
        <v>0</v>
      </c>
      <c r="I148" s="46">
        <v>20</v>
      </c>
      <c r="J148" s="46">
        <v>20</v>
      </c>
      <c r="K148" s="46">
        <v>20</v>
      </c>
      <c r="L148" s="49"/>
      <c r="M148" s="49"/>
    </row>
    <row r="149" spans="1:11" ht="15">
      <c r="A149" s="6" t="s">
        <v>416</v>
      </c>
      <c r="B149" s="42" t="s">
        <v>13</v>
      </c>
      <c r="C149" s="42" t="s">
        <v>41</v>
      </c>
      <c r="D149" s="38">
        <v>9000090060</v>
      </c>
      <c r="E149" s="36"/>
      <c r="F149" s="36"/>
      <c r="G149" s="46">
        <f aca="true" t="shared" si="33" ref="G149:K151">G150</f>
        <v>10</v>
      </c>
      <c r="H149" s="46">
        <f t="shared" si="33"/>
        <v>0</v>
      </c>
      <c r="I149" s="46">
        <f t="shared" si="33"/>
        <v>10</v>
      </c>
      <c r="J149" s="46">
        <f t="shared" si="33"/>
        <v>10</v>
      </c>
      <c r="K149" s="46">
        <f t="shared" si="33"/>
        <v>10</v>
      </c>
    </row>
    <row r="150" spans="1:11" ht="30">
      <c r="A150" s="31" t="s">
        <v>216</v>
      </c>
      <c r="B150" s="42" t="s">
        <v>13</v>
      </c>
      <c r="C150" s="42" t="s">
        <v>41</v>
      </c>
      <c r="D150" s="38">
        <v>9000090060</v>
      </c>
      <c r="E150" s="38">
        <v>200</v>
      </c>
      <c r="F150" s="36"/>
      <c r="G150" s="46">
        <f t="shared" si="33"/>
        <v>10</v>
      </c>
      <c r="H150" s="46">
        <f t="shared" si="33"/>
        <v>0</v>
      </c>
      <c r="I150" s="46">
        <f t="shared" si="33"/>
        <v>10</v>
      </c>
      <c r="J150" s="46">
        <f t="shared" si="33"/>
        <v>10</v>
      </c>
      <c r="K150" s="46">
        <f t="shared" si="33"/>
        <v>10</v>
      </c>
    </row>
    <row r="151" spans="1:11" ht="30">
      <c r="A151" s="6" t="s">
        <v>20</v>
      </c>
      <c r="B151" s="42" t="s">
        <v>13</v>
      </c>
      <c r="C151" s="42" t="s">
        <v>41</v>
      </c>
      <c r="D151" s="38">
        <v>9000090060</v>
      </c>
      <c r="E151" s="38">
        <v>240</v>
      </c>
      <c r="F151" s="36"/>
      <c r="G151" s="46">
        <f t="shared" si="33"/>
        <v>10</v>
      </c>
      <c r="H151" s="46">
        <f t="shared" si="33"/>
        <v>0</v>
      </c>
      <c r="I151" s="46">
        <f t="shared" si="33"/>
        <v>10</v>
      </c>
      <c r="J151" s="46">
        <f t="shared" si="33"/>
        <v>10</v>
      </c>
      <c r="K151" s="46">
        <f t="shared" si="33"/>
        <v>10</v>
      </c>
    </row>
    <row r="152" spans="1:11" ht="15">
      <c r="A152" s="7" t="s">
        <v>8</v>
      </c>
      <c r="B152" s="42" t="s">
        <v>13</v>
      </c>
      <c r="C152" s="42" t="s">
        <v>41</v>
      </c>
      <c r="D152" s="38">
        <v>9000090060</v>
      </c>
      <c r="E152" s="38">
        <v>240</v>
      </c>
      <c r="F152" s="38">
        <v>1</v>
      </c>
      <c r="G152" s="46">
        <v>10</v>
      </c>
      <c r="H152" s="46"/>
      <c r="I152" s="46">
        <v>10</v>
      </c>
      <c r="J152" s="46">
        <v>10</v>
      </c>
      <c r="K152" s="46">
        <v>10</v>
      </c>
    </row>
    <row r="153" spans="1:12" ht="30">
      <c r="A153" s="6" t="s">
        <v>422</v>
      </c>
      <c r="B153" s="42" t="s">
        <v>13</v>
      </c>
      <c r="C153" s="42" t="s">
        <v>41</v>
      </c>
      <c r="D153" s="38">
        <v>9000090070</v>
      </c>
      <c r="E153" s="36"/>
      <c r="F153" s="36"/>
      <c r="G153" s="46">
        <f>G154+G159+G162</f>
        <v>6050</v>
      </c>
      <c r="H153" s="46" t="e">
        <f>H154+H159+#REF!+#REF!</f>
        <v>#REF!</v>
      </c>
      <c r="I153" s="46">
        <f>I154+I159+I162</f>
        <v>7550</v>
      </c>
      <c r="J153" s="46">
        <f>J154+J159+J162</f>
        <v>7550</v>
      </c>
      <c r="K153" s="46">
        <f>K154+K159+K162</f>
        <v>7550</v>
      </c>
      <c r="L153" s="49"/>
    </row>
    <row r="154" spans="1:12" ht="60">
      <c r="A154" s="6" t="s">
        <v>17</v>
      </c>
      <c r="B154" s="42" t="s">
        <v>13</v>
      </c>
      <c r="C154" s="42" t="s">
        <v>41</v>
      </c>
      <c r="D154" s="38">
        <v>9000090070</v>
      </c>
      <c r="E154" s="38">
        <v>100</v>
      </c>
      <c r="F154" s="36"/>
      <c r="G154" s="46">
        <f aca="true" t="shared" si="34" ref="G154:K155">G155</f>
        <v>3600</v>
      </c>
      <c r="H154" s="46">
        <f t="shared" si="34"/>
        <v>8170.58448</v>
      </c>
      <c r="I154" s="46">
        <f t="shared" si="34"/>
        <v>4000</v>
      </c>
      <c r="J154" s="46">
        <f t="shared" si="34"/>
        <v>4000</v>
      </c>
      <c r="K154" s="46">
        <f t="shared" si="34"/>
        <v>4000</v>
      </c>
      <c r="L154" s="49"/>
    </row>
    <row r="155" spans="1:12" ht="15">
      <c r="A155" s="6" t="s">
        <v>244</v>
      </c>
      <c r="B155" s="42" t="s">
        <v>13</v>
      </c>
      <c r="C155" s="42" t="s">
        <v>41</v>
      </c>
      <c r="D155" s="38">
        <v>9000090070</v>
      </c>
      <c r="E155" s="38">
        <v>110</v>
      </c>
      <c r="F155" s="36"/>
      <c r="G155" s="46">
        <f t="shared" si="34"/>
        <v>3600</v>
      </c>
      <c r="H155" s="46">
        <f t="shared" si="34"/>
        <v>8170.58448</v>
      </c>
      <c r="I155" s="46">
        <f t="shared" si="34"/>
        <v>4000</v>
      </c>
      <c r="J155" s="46">
        <f t="shared" si="34"/>
        <v>4000</v>
      </c>
      <c r="K155" s="46">
        <f t="shared" si="34"/>
        <v>4000</v>
      </c>
      <c r="L155" s="49"/>
    </row>
    <row r="156" spans="1:12" ht="15">
      <c r="A156" s="7" t="s">
        <v>8</v>
      </c>
      <c r="B156" s="42" t="s">
        <v>13</v>
      </c>
      <c r="C156" s="42" t="s">
        <v>41</v>
      </c>
      <c r="D156" s="38">
        <v>9000090070</v>
      </c>
      <c r="E156" s="38">
        <v>110</v>
      </c>
      <c r="F156" s="38">
        <v>1</v>
      </c>
      <c r="G156" s="46">
        <v>3600</v>
      </c>
      <c r="H156" s="46">
        <v>8170.58448</v>
      </c>
      <c r="I156" s="46">
        <v>4000</v>
      </c>
      <c r="J156" s="46">
        <v>4000</v>
      </c>
      <c r="K156" s="46">
        <v>4000</v>
      </c>
      <c r="L156" s="49"/>
    </row>
    <row r="157" spans="1:12" ht="15" customHeight="1" hidden="1">
      <c r="A157" s="7"/>
      <c r="B157" s="42"/>
      <c r="C157" s="42"/>
      <c r="D157" s="38"/>
      <c r="E157" s="38">
        <v>121</v>
      </c>
      <c r="F157" s="38"/>
      <c r="G157" s="46">
        <v>9200</v>
      </c>
      <c r="H157" s="46"/>
      <c r="I157" s="46">
        <v>9200</v>
      </c>
      <c r="J157" s="46">
        <v>9200</v>
      </c>
      <c r="K157" s="46">
        <v>9200</v>
      </c>
      <c r="L157" s="49"/>
    </row>
    <row r="158" spans="1:12" ht="15" customHeight="1" hidden="1">
      <c r="A158" s="7"/>
      <c r="B158" s="42"/>
      <c r="C158" s="42"/>
      <c r="D158" s="38"/>
      <c r="E158" s="38">
        <v>129</v>
      </c>
      <c r="F158" s="38"/>
      <c r="G158" s="46">
        <v>2700</v>
      </c>
      <c r="H158" s="46"/>
      <c r="I158" s="46">
        <v>2700</v>
      </c>
      <c r="J158" s="46">
        <v>2700</v>
      </c>
      <c r="K158" s="46">
        <v>2700</v>
      </c>
      <c r="L158" s="49"/>
    </row>
    <row r="159" spans="1:12" ht="30">
      <c r="A159" s="31" t="s">
        <v>216</v>
      </c>
      <c r="B159" s="42" t="s">
        <v>13</v>
      </c>
      <c r="C159" s="42" t="s">
        <v>41</v>
      </c>
      <c r="D159" s="38">
        <v>9000090070</v>
      </c>
      <c r="E159" s="38">
        <v>200</v>
      </c>
      <c r="F159" s="36"/>
      <c r="G159" s="46">
        <f aca="true" t="shared" si="35" ref="G159:K160">G160</f>
        <v>2400</v>
      </c>
      <c r="H159" s="46">
        <f t="shared" si="35"/>
        <v>2693.99755</v>
      </c>
      <c r="I159" s="46">
        <f t="shared" si="35"/>
        <v>3500</v>
      </c>
      <c r="J159" s="46">
        <f t="shared" si="35"/>
        <v>3500</v>
      </c>
      <c r="K159" s="46">
        <f t="shared" si="35"/>
        <v>3500</v>
      </c>
      <c r="L159" s="49"/>
    </row>
    <row r="160" spans="1:12" ht="30">
      <c r="A160" s="6" t="s">
        <v>20</v>
      </c>
      <c r="B160" s="42" t="s">
        <v>13</v>
      </c>
      <c r="C160" s="42" t="s">
        <v>41</v>
      </c>
      <c r="D160" s="38">
        <v>9000090070</v>
      </c>
      <c r="E160" s="38">
        <v>240</v>
      </c>
      <c r="F160" s="36"/>
      <c r="G160" s="46">
        <f t="shared" si="35"/>
        <v>2400</v>
      </c>
      <c r="H160" s="46">
        <f t="shared" si="35"/>
        <v>2693.99755</v>
      </c>
      <c r="I160" s="46">
        <f t="shared" si="35"/>
        <v>3500</v>
      </c>
      <c r="J160" s="46">
        <f t="shared" si="35"/>
        <v>3500</v>
      </c>
      <c r="K160" s="46">
        <f t="shared" si="35"/>
        <v>3500</v>
      </c>
      <c r="L160" s="49"/>
    </row>
    <row r="161" spans="1:12" ht="15">
      <c r="A161" s="7" t="s">
        <v>8</v>
      </c>
      <c r="B161" s="42" t="s">
        <v>13</v>
      </c>
      <c r="C161" s="42" t="s">
        <v>41</v>
      </c>
      <c r="D161" s="38">
        <v>9000090070</v>
      </c>
      <c r="E161" s="38">
        <v>240</v>
      </c>
      <c r="F161" s="38">
        <v>1</v>
      </c>
      <c r="G161" s="46">
        <v>2400</v>
      </c>
      <c r="H161" s="46">
        <v>2693.99755</v>
      </c>
      <c r="I161" s="46">
        <v>3500</v>
      </c>
      <c r="J161" s="46">
        <v>3500</v>
      </c>
      <c r="K161" s="46">
        <v>3500</v>
      </c>
      <c r="L161" s="49"/>
    </row>
    <row r="162" spans="1:12" ht="15">
      <c r="A162" s="6" t="s">
        <v>21</v>
      </c>
      <c r="B162" s="42" t="s">
        <v>13</v>
      </c>
      <c r="C162" s="42" t="s">
        <v>41</v>
      </c>
      <c r="D162" s="38">
        <v>9000090070</v>
      </c>
      <c r="E162" s="38">
        <v>800</v>
      </c>
      <c r="F162" s="36"/>
      <c r="G162" s="46">
        <f>G165</f>
        <v>50</v>
      </c>
      <c r="H162" s="46" t="e">
        <f>H165</f>
        <v>#REF!</v>
      </c>
      <c r="I162" s="46">
        <f>I165+I163</f>
        <v>50</v>
      </c>
      <c r="J162" s="46">
        <f>J165+J163</f>
        <v>50</v>
      </c>
      <c r="K162" s="46">
        <f>K165+K163</f>
        <v>50</v>
      </c>
      <c r="L162" s="49"/>
    </row>
    <row r="163" spans="1:11" ht="15">
      <c r="A163" s="6" t="s">
        <v>217</v>
      </c>
      <c r="B163" s="42" t="s">
        <v>13</v>
      </c>
      <c r="C163" s="42" t="s">
        <v>41</v>
      </c>
      <c r="D163" s="38">
        <v>9000090070</v>
      </c>
      <c r="E163" s="38">
        <v>830</v>
      </c>
      <c r="F163" s="38"/>
      <c r="G163" s="46">
        <f>G164</f>
        <v>41.5</v>
      </c>
      <c r="H163" s="46">
        <f>H164</f>
        <v>1736.23365</v>
      </c>
      <c r="I163" s="46">
        <f>I164</f>
        <v>1</v>
      </c>
      <c r="J163" s="46">
        <f>J164</f>
        <v>1</v>
      </c>
      <c r="K163" s="46">
        <f>K164</f>
        <v>1</v>
      </c>
    </row>
    <row r="164" spans="1:11" ht="15">
      <c r="A164" s="7" t="s">
        <v>8</v>
      </c>
      <c r="B164" s="42" t="s">
        <v>13</v>
      </c>
      <c r="C164" s="42" t="s">
        <v>41</v>
      </c>
      <c r="D164" s="38">
        <v>9000090070</v>
      </c>
      <c r="E164" s="38">
        <v>830</v>
      </c>
      <c r="F164" s="38">
        <v>1</v>
      </c>
      <c r="G164" s="46">
        <v>41.5</v>
      </c>
      <c r="H164" s="46">
        <v>1736.23365</v>
      </c>
      <c r="I164" s="46">
        <v>1</v>
      </c>
      <c r="J164" s="46">
        <v>1</v>
      </c>
      <c r="K164" s="46">
        <v>1</v>
      </c>
    </row>
    <row r="165" spans="1:12" ht="15">
      <c r="A165" s="6" t="s">
        <v>22</v>
      </c>
      <c r="B165" s="42" t="s">
        <v>13</v>
      </c>
      <c r="C165" s="42" t="s">
        <v>41</v>
      </c>
      <c r="D165" s="38">
        <v>9000090070</v>
      </c>
      <c r="E165" s="38">
        <v>850</v>
      </c>
      <c r="F165" s="36"/>
      <c r="G165" s="46">
        <f>G166</f>
        <v>50</v>
      </c>
      <c r="H165" s="46" t="e">
        <f>#REF!</f>
        <v>#REF!</v>
      </c>
      <c r="I165" s="46">
        <f>I166</f>
        <v>49</v>
      </c>
      <c r="J165" s="46">
        <f>J166</f>
        <v>49</v>
      </c>
      <c r="K165" s="46">
        <f>K166</f>
        <v>49</v>
      </c>
      <c r="L165" s="49"/>
    </row>
    <row r="166" spans="1:12" ht="15">
      <c r="A166" s="7" t="s">
        <v>8</v>
      </c>
      <c r="B166" s="42" t="s">
        <v>13</v>
      </c>
      <c r="C166" s="42" t="s">
        <v>41</v>
      </c>
      <c r="D166" s="38">
        <v>9000090070</v>
      </c>
      <c r="E166" s="38">
        <v>850</v>
      </c>
      <c r="F166" s="38">
        <v>1</v>
      </c>
      <c r="G166" s="46">
        <v>50</v>
      </c>
      <c r="H166" s="46">
        <v>1736.23365</v>
      </c>
      <c r="I166" s="46">
        <v>49</v>
      </c>
      <c r="J166" s="46">
        <v>49</v>
      </c>
      <c r="K166" s="46">
        <v>49</v>
      </c>
      <c r="L166" s="49"/>
    </row>
    <row r="167" spans="1:11" ht="30" customHeight="1" hidden="1">
      <c r="A167" s="32" t="s">
        <v>194</v>
      </c>
      <c r="B167" s="42" t="s">
        <v>13</v>
      </c>
      <c r="C167" s="42" t="s">
        <v>41</v>
      </c>
      <c r="D167" s="38" t="s">
        <v>196</v>
      </c>
      <c r="E167" s="36"/>
      <c r="F167" s="36"/>
      <c r="G167" s="46">
        <f>G168+G173</f>
        <v>19</v>
      </c>
      <c r="H167" s="46">
        <f aca="true" t="shared" si="36" ref="G167:K171">H168</f>
        <v>0</v>
      </c>
      <c r="I167" s="46">
        <f>I168+I173</f>
        <v>0</v>
      </c>
      <c r="J167" s="46">
        <f>J168+J173</f>
        <v>0</v>
      </c>
      <c r="K167" s="46">
        <f>K168+K173</f>
        <v>0</v>
      </c>
    </row>
    <row r="168" spans="1:11" ht="30" customHeight="1" hidden="1">
      <c r="A168" s="32" t="s">
        <v>300</v>
      </c>
      <c r="B168" s="42" t="s">
        <v>13</v>
      </c>
      <c r="C168" s="42" t="s">
        <v>41</v>
      </c>
      <c r="D168" s="38" t="s">
        <v>204</v>
      </c>
      <c r="E168" s="36"/>
      <c r="F168" s="36"/>
      <c r="G168" s="46">
        <f t="shared" si="36"/>
        <v>8</v>
      </c>
      <c r="H168" s="46">
        <f t="shared" si="36"/>
        <v>0</v>
      </c>
      <c r="I168" s="46">
        <f t="shared" si="36"/>
        <v>0</v>
      </c>
      <c r="J168" s="46">
        <f t="shared" si="36"/>
        <v>0</v>
      </c>
      <c r="K168" s="46">
        <f t="shared" si="36"/>
        <v>0</v>
      </c>
    </row>
    <row r="169" spans="1:11" ht="75" customHeight="1" hidden="1">
      <c r="A169" s="32" t="s">
        <v>301</v>
      </c>
      <c r="B169" s="42" t="s">
        <v>13</v>
      </c>
      <c r="C169" s="42" t="s">
        <v>41</v>
      </c>
      <c r="D169" s="38" t="s">
        <v>197</v>
      </c>
      <c r="E169" s="36"/>
      <c r="F169" s="36"/>
      <c r="G169" s="46">
        <f t="shared" si="36"/>
        <v>8</v>
      </c>
      <c r="H169" s="46">
        <f t="shared" si="36"/>
        <v>0</v>
      </c>
      <c r="I169" s="46">
        <f t="shared" si="36"/>
        <v>0</v>
      </c>
      <c r="J169" s="46">
        <f t="shared" si="36"/>
        <v>0</v>
      </c>
      <c r="K169" s="46">
        <f t="shared" si="36"/>
        <v>0</v>
      </c>
    </row>
    <row r="170" spans="1:11" ht="30" customHeight="1" hidden="1">
      <c r="A170" s="31" t="s">
        <v>216</v>
      </c>
      <c r="B170" s="42" t="s">
        <v>13</v>
      </c>
      <c r="C170" s="42" t="s">
        <v>41</v>
      </c>
      <c r="D170" s="38" t="s">
        <v>197</v>
      </c>
      <c r="E170" s="38">
        <v>200</v>
      </c>
      <c r="F170" s="36"/>
      <c r="G170" s="46">
        <f t="shared" si="36"/>
        <v>8</v>
      </c>
      <c r="H170" s="46">
        <f t="shared" si="36"/>
        <v>0</v>
      </c>
      <c r="I170" s="46">
        <f t="shared" si="36"/>
        <v>0</v>
      </c>
      <c r="J170" s="46">
        <f t="shared" si="36"/>
        <v>0</v>
      </c>
      <c r="K170" s="46">
        <f t="shared" si="36"/>
        <v>0</v>
      </c>
    </row>
    <row r="171" spans="1:11" ht="30" customHeight="1" hidden="1">
      <c r="A171" s="6" t="s">
        <v>20</v>
      </c>
      <c r="B171" s="42" t="s">
        <v>13</v>
      </c>
      <c r="C171" s="42" t="s">
        <v>41</v>
      </c>
      <c r="D171" s="38" t="s">
        <v>197</v>
      </c>
      <c r="E171" s="38">
        <v>240</v>
      </c>
      <c r="F171" s="36"/>
      <c r="G171" s="46">
        <f t="shared" si="36"/>
        <v>8</v>
      </c>
      <c r="H171" s="46">
        <f t="shared" si="36"/>
        <v>0</v>
      </c>
      <c r="I171" s="46">
        <f t="shared" si="36"/>
        <v>0</v>
      </c>
      <c r="J171" s="46">
        <f t="shared" si="36"/>
        <v>0</v>
      </c>
      <c r="K171" s="46">
        <f t="shared" si="36"/>
        <v>0</v>
      </c>
    </row>
    <row r="172" spans="1:11" ht="15" customHeight="1" hidden="1">
      <c r="A172" s="7" t="s">
        <v>8</v>
      </c>
      <c r="B172" s="42" t="s">
        <v>13</v>
      </c>
      <c r="C172" s="42" t="s">
        <v>41</v>
      </c>
      <c r="D172" s="38" t="s">
        <v>197</v>
      </c>
      <c r="E172" s="38">
        <v>240</v>
      </c>
      <c r="F172" s="38">
        <v>1</v>
      </c>
      <c r="G172" s="46">
        <v>8</v>
      </c>
      <c r="H172" s="46"/>
      <c r="I172" s="46"/>
      <c r="J172" s="46"/>
      <c r="K172" s="46"/>
    </row>
    <row r="173" spans="1:11" ht="30" customHeight="1" hidden="1">
      <c r="A173" s="32" t="s">
        <v>302</v>
      </c>
      <c r="B173" s="42" t="s">
        <v>13</v>
      </c>
      <c r="C173" s="42" t="s">
        <v>41</v>
      </c>
      <c r="D173" s="38" t="s">
        <v>205</v>
      </c>
      <c r="E173" s="36"/>
      <c r="F173" s="36"/>
      <c r="G173" s="46">
        <f>G174+G178</f>
        <v>11</v>
      </c>
      <c r="H173" s="46">
        <f aca="true" t="shared" si="37" ref="G173:K190">H174</f>
        <v>0</v>
      </c>
      <c r="I173" s="46">
        <f>I174+I178</f>
        <v>0</v>
      </c>
      <c r="J173" s="46">
        <f>J174+J178</f>
        <v>0</v>
      </c>
      <c r="K173" s="46">
        <f>K174+K178</f>
        <v>0</v>
      </c>
    </row>
    <row r="174" spans="1:11" ht="90" customHeight="1" hidden="1">
      <c r="A174" s="32" t="s">
        <v>303</v>
      </c>
      <c r="B174" s="42" t="s">
        <v>13</v>
      </c>
      <c r="C174" s="42" t="s">
        <v>41</v>
      </c>
      <c r="D174" s="38" t="s">
        <v>198</v>
      </c>
      <c r="E174" s="36"/>
      <c r="F174" s="36"/>
      <c r="G174" s="46">
        <f t="shared" si="37"/>
        <v>10</v>
      </c>
      <c r="H174" s="46">
        <f t="shared" si="37"/>
        <v>0</v>
      </c>
      <c r="I174" s="46">
        <f t="shared" si="37"/>
        <v>0</v>
      </c>
      <c r="J174" s="46">
        <f t="shared" si="37"/>
        <v>0</v>
      </c>
      <c r="K174" s="46">
        <f t="shared" si="37"/>
        <v>0</v>
      </c>
    </row>
    <row r="175" spans="1:11" ht="30" customHeight="1" hidden="1">
      <c r="A175" s="31" t="s">
        <v>216</v>
      </c>
      <c r="B175" s="42" t="s">
        <v>13</v>
      </c>
      <c r="C175" s="42" t="s">
        <v>41</v>
      </c>
      <c r="D175" s="38" t="s">
        <v>198</v>
      </c>
      <c r="E175" s="38">
        <v>200</v>
      </c>
      <c r="F175" s="36"/>
      <c r="G175" s="46">
        <f t="shared" si="37"/>
        <v>10</v>
      </c>
      <c r="H175" s="46">
        <f t="shared" si="37"/>
        <v>0</v>
      </c>
      <c r="I175" s="46">
        <f t="shared" si="37"/>
        <v>0</v>
      </c>
      <c r="J175" s="46">
        <f t="shared" si="37"/>
        <v>0</v>
      </c>
      <c r="K175" s="46">
        <f t="shared" si="37"/>
        <v>0</v>
      </c>
    </row>
    <row r="176" spans="1:11" ht="30" customHeight="1" hidden="1">
      <c r="A176" s="6" t="s">
        <v>20</v>
      </c>
      <c r="B176" s="42" t="s">
        <v>13</v>
      </c>
      <c r="C176" s="42" t="s">
        <v>41</v>
      </c>
      <c r="D176" s="38" t="s">
        <v>198</v>
      </c>
      <c r="E176" s="38">
        <v>240</v>
      </c>
      <c r="F176" s="36"/>
      <c r="G176" s="46">
        <f t="shared" si="37"/>
        <v>10</v>
      </c>
      <c r="H176" s="46">
        <f t="shared" si="37"/>
        <v>0</v>
      </c>
      <c r="I176" s="46">
        <f t="shared" si="37"/>
        <v>0</v>
      </c>
      <c r="J176" s="46">
        <f t="shared" si="37"/>
        <v>0</v>
      </c>
      <c r="K176" s="46">
        <f t="shared" si="37"/>
        <v>0</v>
      </c>
    </row>
    <row r="177" spans="1:11" ht="15" customHeight="1" hidden="1">
      <c r="A177" s="7" t="s">
        <v>8</v>
      </c>
      <c r="B177" s="42" t="s">
        <v>13</v>
      </c>
      <c r="C177" s="42" t="s">
        <v>41</v>
      </c>
      <c r="D177" s="38" t="s">
        <v>198</v>
      </c>
      <c r="E177" s="38">
        <v>240</v>
      </c>
      <c r="F177" s="38">
        <v>1</v>
      </c>
      <c r="G177" s="46">
        <v>10</v>
      </c>
      <c r="H177" s="46"/>
      <c r="I177" s="46"/>
      <c r="J177" s="46"/>
      <c r="K177" s="46"/>
    </row>
    <row r="178" spans="1:11" ht="75" customHeight="1" hidden="1">
      <c r="A178" s="32" t="s">
        <v>212</v>
      </c>
      <c r="B178" s="42" t="s">
        <v>13</v>
      </c>
      <c r="C178" s="42" t="s">
        <v>41</v>
      </c>
      <c r="D178" s="38" t="s">
        <v>199</v>
      </c>
      <c r="E178" s="36"/>
      <c r="F178" s="36"/>
      <c r="G178" s="46">
        <f t="shared" si="37"/>
        <v>1</v>
      </c>
      <c r="H178" s="46">
        <f t="shared" si="37"/>
        <v>0</v>
      </c>
      <c r="I178" s="46">
        <f t="shared" si="37"/>
        <v>0</v>
      </c>
      <c r="J178" s="46">
        <f t="shared" si="37"/>
        <v>0</v>
      </c>
      <c r="K178" s="46">
        <f t="shared" si="37"/>
        <v>0</v>
      </c>
    </row>
    <row r="179" spans="1:11" ht="30" customHeight="1" hidden="1">
      <c r="A179" s="31" t="s">
        <v>216</v>
      </c>
      <c r="B179" s="42" t="s">
        <v>13</v>
      </c>
      <c r="C179" s="42" t="s">
        <v>41</v>
      </c>
      <c r="D179" s="38" t="s">
        <v>199</v>
      </c>
      <c r="E179" s="38">
        <v>200</v>
      </c>
      <c r="F179" s="36"/>
      <c r="G179" s="46">
        <f t="shared" si="37"/>
        <v>1</v>
      </c>
      <c r="H179" s="46">
        <f t="shared" si="37"/>
        <v>0</v>
      </c>
      <c r="I179" s="46">
        <f t="shared" si="37"/>
        <v>0</v>
      </c>
      <c r="J179" s="46">
        <f t="shared" si="37"/>
        <v>0</v>
      </c>
      <c r="K179" s="46">
        <f t="shared" si="37"/>
        <v>0</v>
      </c>
    </row>
    <row r="180" spans="1:11" ht="30" customHeight="1" hidden="1">
      <c r="A180" s="6" t="s">
        <v>20</v>
      </c>
      <c r="B180" s="42" t="s">
        <v>13</v>
      </c>
      <c r="C180" s="42" t="s">
        <v>41</v>
      </c>
      <c r="D180" s="38" t="s">
        <v>199</v>
      </c>
      <c r="E180" s="38">
        <v>240</v>
      </c>
      <c r="F180" s="36"/>
      <c r="G180" s="46">
        <f t="shared" si="37"/>
        <v>1</v>
      </c>
      <c r="H180" s="46">
        <f t="shared" si="37"/>
        <v>0</v>
      </c>
      <c r="I180" s="46">
        <f t="shared" si="37"/>
        <v>0</v>
      </c>
      <c r="J180" s="46">
        <f t="shared" si="37"/>
        <v>0</v>
      </c>
      <c r="K180" s="46">
        <f t="shared" si="37"/>
        <v>0</v>
      </c>
    </row>
    <row r="181" spans="1:11" ht="15" customHeight="1" hidden="1">
      <c r="A181" s="7" t="s">
        <v>8</v>
      </c>
      <c r="B181" s="42" t="s">
        <v>13</v>
      </c>
      <c r="C181" s="42" t="s">
        <v>41</v>
      </c>
      <c r="D181" s="38" t="s">
        <v>199</v>
      </c>
      <c r="E181" s="38">
        <v>240</v>
      </c>
      <c r="F181" s="38">
        <v>1</v>
      </c>
      <c r="G181" s="46">
        <v>1</v>
      </c>
      <c r="H181" s="46"/>
      <c r="I181" s="46"/>
      <c r="J181" s="46"/>
      <c r="K181" s="46"/>
    </row>
    <row r="182" spans="1:11" ht="30" customHeight="1" hidden="1">
      <c r="A182" s="32" t="s">
        <v>553</v>
      </c>
      <c r="B182" s="42" t="s">
        <v>13</v>
      </c>
      <c r="C182" s="42" t="s">
        <v>41</v>
      </c>
      <c r="D182" s="38" t="s">
        <v>200</v>
      </c>
      <c r="E182" s="36"/>
      <c r="F182" s="36"/>
      <c r="G182" s="46">
        <f t="shared" si="37"/>
        <v>2</v>
      </c>
      <c r="H182" s="46">
        <f t="shared" si="37"/>
        <v>0</v>
      </c>
      <c r="I182" s="46">
        <f t="shared" si="37"/>
        <v>0</v>
      </c>
      <c r="J182" s="46">
        <f t="shared" si="37"/>
        <v>0</v>
      </c>
      <c r="K182" s="46">
        <f t="shared" si="37"/>
        <v>0</v>
      </c>
    </row>
    <row r="183" spans="1:11" ht="90" customHeight="1" hidden="1">
      <c r="A183" s="34" t="s">
        <v>554</v>
      </c>
      <c r="B183" s="42" t="s">
        <v>13</v>
      </c>
      <c r="C183" s="42" t="s">
        <v>41</v>
      </c>
      <c r="D183" s="38" t="s">
        <v>203</v>
      </c>
      <c r="E183" s="36"/>
      <c r="F183" s="36"/>
      <c r="G183" s="46">
        <f>G184+G188</f>
        <v>2</v>
      </c>
      <c r="H183" s="46">
        <f t="shared" si="37"/>
        <v>0</v>
      </c>
      <c r="I183" s="46">
        <f>I184+I188</f>
        <v>0</v>
      </c>
      <c r="J183" s="46">
        <f>J184+J188</f>
        <v>0</v>
      </c>
      <c r="K183" s="46">
        <f>K184+K188</f>
        <v>0</v>
      </c>
    </row>
    <row r="184" spans="1:11" ht="30" customHeight="1" hidden="1">
      <c r="A184" s="31" t="s">
        <v>216</v>
      </c>
      <c r="B184" s="42" t="s">
        <v>13</v>
      </c>
      <c r="C184" s="42" t="s">
        <v>41</v>
      </c>
      <c r="D184" s="38" t="s">
        <v>201</v>
      </c>
      <c r="E184" s="36"/>
      <c r="F184" s="36"/>
      <c r="G184" s="46">
        <f t="shared" si="37"/>
        <v>1</v>
      </c>
      <c r="H184" s="46">
        <f t="shared" si="37"/>
        <v>0</v>
      </c>
      <c r="I184" s="46">
        <f t="shared" si="37"/>
        <v>0</v>
      </c>
      <c r="J184" s="46">
        <f t="shared" si="37"/>
        <v>0</v>
      </c>
      <c r="K184" s="46">
        <f t="shared" si="37"/>
        <v>0</v>
      </c>
    </row>
    <row r="185" spans="1:11" ht="30" customHeight="1" hidden="1">
      <c r="A185" s="6" t="s">
        <v>20</v>
      </c>
      <c r="B185" s="42" t="s">
        <v>13</v>
      </c>
      <c r="C185" s="42" t="s">
        <v>41</v>
      </c>
      <c r="D185" s="38" t="s">
        <v>201</v>
      </c>
      <c r="E185" s="38">
        <v>200</v>
      </c>
      <c r="F185" s="36"/>
      <c r="G185" s="46">
        <f t="shared" si="37"/>
        <v>1</v>
      </c>
      <c r="H185" s="46">
        <f t="shared" si="37"/>
        <v>0</v>
      </c>
      <c r="I185" s="46">
        <f t="shared" si="37"/>
        <v>0</v>
      </c>
      <c r="J185" s="46">
        <f t="shared" si="37"/>
        <v>0</v>
      </c>
      <c r="K185" s="46">
        <f t="shared" si="37"/>
        <v>0</v>
      </c>
    </row>
    <row r="186" spans="1:11" ht="15" customHeight="1" hidden="1">
      <c r="A186" s="7" t="s">
        <v>8</v>
      </c>
      <c r="B186" s="42" t="s">
        <v>13</v>
      </c>
      <c r="C186" s="42" t="s">
        <v>41</v>
      </c>
      <c r="D186" s="38" t="s">
        <v>201</v>
      </c>
      <c r="E186" s="38">
        <v>240</v>
      </c>
      <c r="F186" s="36">
        <v>1</v>
      </c>
      <c r="G186" s="46">
        <f t="shared" si="37"/>
        <v>1</v>
      </c>
      <c r="H186" s="46">
        <f t="shared" si="37"/>
        <v>0</v>
      </c>
      <c r="I186" s="46"/>
      <c r="J186" s="46"/>
      <c r="K186" s="46"/>
    </row>
    <row r="187" spans="1:11" ht="15" customHeight="1" hidden="1">
      <c r="A187" s="7"/>
      <c r="B187" s="42" t="s">
        <v>13</v>
      </c>
      <c r="C187" s="42" t="s">
        <v>41</v>
      </c>
      <c r="D187" s="38" t="s">
        <v>201</v>
      </c>
      <c r="E187" s="38">
        <v>240</v>
      </c>
      <c r="F187" s="38">
        <v>1</v>
      </c>
      <c r="G187" s="46">
        <v>1</v>
      </c>
      <c r="H187" s="46"/>
      <c r="I187" s="46"/>
      <c r="J187" s="46"/>
      <c r="K187" s="46"/>
    </row>
    <row r="188" spans="1:11" ht="94.5" customHeight="1" hidden="1">
      <c r="A188" s="34" t="s">
        <v>555</v>
      </c>
      <c r="B188" s="42" t="s">
        <v>13</v>
      </c>
      <c r="C188" s="42" t="s">
        <v>41</v>
      </c>
      <c r="D188" s="38" t="s">
        <v>202</v>
      </c>
      <c r="E188" s="36"/>
      <c r="F188" s="36"/>
      <c r="G188" s="46">
        <f t="shared" si="37"/>
        <v>1</v>
      </c>
      <c r="H188" s="46">
        <f t="shared" si="37"/>
        <v>0</v>
      </c>
      <c r="I188" s="46">
        <f t="shared" si="37"/>
        <v>0</v>
      </c>
      <c r="J188" s="46">
        <f t="shared" si="37"/>
        <v>0</v>
      </c>
      <c r="K188" s="46">
        <f t="shared" si="37"/>
        <v>0</v>
      </c>
    </row>
    <row r="189" spans="1:11" ht="30" customHeight="1" hidden="1">
      <c r="A189" s="31" t="s">
        <v>216</v>
      </c>
      <c r="B189" s="42" t="s">
        <v>13</v>
      </c>
      <c r="C189" s="42" t="s">
        <v>41</v>
      </c>
      <c r="D189" s="38" t="s">
        <v>202</v>
      </c>
      <c r="E189" s="38">
        <v>200</v>
      </c>
      <c r="F189" s="36"/>
      <c r="G189" s="46">
        <f t="shared" si="37"/>
        <v>1</v>
      </c>
      <c r="H189" s="46">
        <f t="shared" si="37"/>
        <v>0</v>
      </c>
      <c r="I189" s="46">
        <f t="shared" si="37"/>
        <v>0</v>
      </c>
      <c r="J189" s="46">
        <f t="shared" si="37"/>
        <v>0</v>
      </c>
      <c r="K189" s="46">
        <f t="shared" si="37"/>
        <v>0</v>
      </c>
    </row>
    <row r="190" spans="1:11" ht="30" customHeight="1" hidden="1">
      <c r="A190" s="6" t="s">
        <v>20</v>
      </c>
      <c r="B190" s="42" t="s">
        <v>13</v>
      </c>
      <c r="C190" s="42" t="s">
        <v>41</v>
      </c>
      <c r="D190" s="38" t="s">
        <v>202</v>
      </c>
      <c r="E190" s="38">
        <v>240</v>
      </c>
      <c r="F190" s="36"/>
      <c r="G190" s="46">
        <f t="shared" si="37"/>
        <v>1</v>
      </c>
      <c r="H190" s="46">
        <f t="shared" si="37"/>
        <v>0</v>
      </c>
      <c r="I190" s="46">
        <f t="shared" si="37"/>
        <v>0</v>
      </c>
      <c r="J190" s="46">
        <f t="shared" si="37"/>
        <v>0</v>
      </c>
      <c r="K190" s="46">
        <f t="shared" si="37"/>
        <v>0</v>
      </c>
    </row>
    <row r="191" spans="1:11" ht="15" customHeight="1" hidden="1">
      <c r="A191" s="7" t="s">
        <v>8</v>
      </c>
      <c r="B191" s="42" t="s">
        <v>13</v>
      </c>
      <c r="C191" s="42" t="s">
        <v>41</v>
      </c>
      <c r="D191" s="38" t="s">
        <v>202</v>
      </c>
      <c r="E191" s="38">
        <v>240</v>
      </c>
      <c r="F191" s="38">
        <v>1</v>
      </c>
      <c r="G191" s="46">
        <v>1</v>
      </c>
      <c r="H191" s="46"/>
      <c r="I191" s="46"/>
      <c r="J191" s="46"/>
      <c r="K191" s="46"/>
    </row>
    <row r="192" spans="1:12" ht="45" customHeight="1" hidden="1">
      <c r="A192" s="32" t="s">
        <v>236</v>
      </c>
      <c r="B192" s="42" t="s">
        <v>13</v>
      </c>
      <c r="C192" s="42" t="s">
        <v>41</v>
      </c>
      <c r="D192" s="38" t="s">
        <v>238</v>
      </c>
      <c r="E192" s="36"/>
      <c r="F192" s="36"/>
      <c r="G192" s="46">
        <f aca="true" t="shared" si="38" ref="G192:K196">G193</f>
        <v>46.3</v>
      </c>
      <c r="H192" s="46">
        <f t="shared" si="38"/>
        <v>0</v>
      </c>
      <c r="I192" s="46">
        <f t="shared" si="38"/>
        <v>0</v>
      </c>
      <c r="J192" s="46">
        <f t="shared" si="38"/>
        <v>0</v>
      </c>
      <c r="K192" s="46">
        <f t="shared" si="38"/>
        <v>0</v>
      </c>
      <c r="L192" s="49"/>
    </row>
    <row r="193" spans="1:12" ht="30" customHeight="1" hidden="1">
      <c r="A193" s="32" t="s">
        <v>237</v>
      </c>
      <c r="B193" s="42" t="s">
        <v>13</v>
      </c>
      <c r="C193" s="42" t="s">
        <v>41</v>
      </c>
      <c r="D193" s="38" t="s">
        <v>239</v>
      </c>
      <c r="E193" s="36"/>
      <c r="F193" s="36"/>
      <c r="G193" s="46">
        <f t="shared" si="38"/>
        <v>46.3</v>
      </c>
      <c r="H193" s="46">
        <f t="shared" si="38"/>
        <v>0</v>
      </c>
      <c r="I193" s="46">
        <f t="shared" si="38"/>
        <v>0</v>
      </c>
      <c r="J193" s="46">
        <f t="shared" si="38"/>
        <v>0</v>
      </c>
      <c r="K193" s="46">
        <f t="shared" si="38"/>
        <v>0</v>
      </c>
      <c r="L193" s="49"/>
    </row>
    <row r="194" spans="1:12" ht="30" customHeight="1" hidden="1">
      <c r="A194" s="32" t="s">
        <v>237</v>
      </c>
      <c r="B194" s="42" t="s">
        <v>13</v>
      </c>
      <c r="C194" s="42" t="s">
        <v>41</v>
      </c>
      <c r="D194" s="38" t="s">
        <v>240</v>
      </c>
      <c r="E194" s="36"/>
      <c r="F194" s="36"/>
      <c r="G194" s="46">
        <f t="shared" si="38"/>
        <v>46.3</v>
      </c>
      <c r="H194" s="46">
        <f t="shared" si="38"/>
        <v>0</v>
      </c>
      <c r="I194" s="46">
        <f t="shared" si="38"/>
        <v>0</v>
      </c>
      <c r="J194" s="46">
        <f t="shared" si="38"/>
        <v>0</v>
      </c>
      <c r="K194" s="46">
        <f t="shared" si="38"/>
        <v>0</v>
      </c>
      <c r="L194" s="49"/>
    </row>
    <row r="195" spans="1:12" ht="30" customHeight="1" hidden="1">
      <c r="A195" s="31" t="s">
        <v>216</v>
      </c>
      <c r="B195" s="42" t="s">
        <v>13</v>
      </c>
      <c r="C195" s="42" t="s">
        <v>41</v>
      </c>
      <c r="D195" s="38" t="s">
        <v>240</v>
      </c>
      <c r="E195" s="38">
        <v>200</v>
      </c>
      <c r="F195" s="36"/>
      <c r="G195" s="46">
        <f t="shared" si="38"/>
        <v>46.3</v>
      </c>
      <c r="H195" s="46">
        <f t="shared" si="38"/>
        <v>0</v>
      </c>
      <c r="I195" s="46">
        <f t="shared" si="38"/>
        <v>0</v>
      </c>
      <c r="J195" s="46">
        <f t="shared" si="38"/>
        <v>0</v>
      </c>
      <c r="K195" s="46">
        <f t="shared" si="38"/>
        <v>0</v>
      </c>
      <c r="L195" s="49"/>
    </row>
    <row r="196" spans="1:12" ht="30" customHeight="1" hidden="1">
      <c r="A196" s="6" t="s">
        <v>20</v>
      </c>
      <c r="B196" s="42" t="s">
        <v>13</v>
      </c>
      <c r="C196" s="42" t="s">
        <v>41</v>
      </c>
      <c r="D196" s="38" t="s">
        <v>240</v>
      </c>
      <c r="E196" s="38">
        <v>240</v>
      </c>
      <c r="F196" s="36"/>
      <c r="G196" s="46">
        <f t="shared" si="38"/>
        <v>46.3</v>
      </c>
      <c r="H196" s="46">
        <f t="shared" si="38"/>
        <v>0</v>
      </c>
      <c r="I196" s="46">
        <f t="shared" si="38"/>
        <v>0</v>
      </c>
      <c r="J196" s="46">
        <f t="shared" si="38"/>
        <v>0</v>
      </c>
      <c r="K196" s="46">
        <f t="shared" si="38"/>
        <v>0</v>
      </c>
      <c r="L196" s="49"/>
    </row>
    <row r="197" spans="1:12" ht="15" customHeight="1" hidden="1">
      <c r="A197" s="7" t="s">
        <v>8</v>
      </c>
      <c r="B197" s="42" t="s">
        <v>13</v>
      </c>
      <c r="C197" s="42" t="s">
        <v>41</v>
      </c>
      <c r="D197" s="38" t="s">
        <v>240</v>
      </c>
      <c r="E197" s="38">
        <v>240</v>
      </c>
      <c r="F197" s="38">
        <v>1</v>
      </c>
      <c r="G197" s="46">
        <v>46.3</v>
      </c>
      <c r="H197" s="46"/>
      <c r="I197" s="46"/>
      <c r="J197" s="46"/>
      <c r="K197" s="46"/>
      <c r="L197" s="49"/>
    </row>
    <row r="198" spans="1:256" s="131" customFormat="1" ht="45">
      <c r="A198" s="31" t="s">
        <v>589</v>
      </c>
      <c r="B198" s="42" t="s">
        <v>13</v>
      </c>
      <c r="C198" s="42" t="s">
        <v>41</v>
      </c>
      <c r="D198" s="38">
        <v>9000090080</v>
      </c>
      <c r="E198" s="36"/>
      <c r="F198" s="36"/>
      <c r="G198" s="46">
        <f aca="true" t="shared" si="39" ref="G198:K200">G199</f>
        <v>587.1</v>
      </c>
      <c r="H198" s="256">
        <f aca="true" t="shared" si="40" ref="H198:H205">I198-J198</f>
        <v>50</v>
      </c>
      <c r="I198" s="46">
        <f t="shared" si="39"/>
        <v>50</v>
      </c>
      <c r="J198" s="46">
        <f t="shared" si="39"/>
        <v>0</v>
      </c>
      <c r="K198" s="46">
        <f t="shared" si="39"/>
        <v>0</v>
      </c>
      <c r="M198" s="49"/>
      <c r="N198" s="49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:256" s="131" customFormat="1" ht="15">
      <c r="A199" s="6" t="s">
        <v>27</v>
      </c>
      <c r="B199" s="42" t="s">
        <v>13</v>
      </c>
      <c r="C199" s="42" t="s">
        <v>41</v>
      </c>
      <c r="D199" s="38">
        <v>9000090080</v>
      </c>
      <c r="E199" s="38">
        <v>500</v>
      </c>
      <c r="F199" s="36"/>
      <c r="G199" s="46">
        <f t="shared" si="39"/>
        <v>587.1</v>
      </c>
      <c r="H199" s="256">
        <f t="shared" si="40"/>
        <v>50</v>
      </c>
      <c r="I199" s="46">
        <f t="shared" si="39"/>
        <v>50</v>
      </c>
      <c r="J199" s="46">
        <f t="shared" si="39"/>
        <v>0</v>
      </c>
      <c r="K199" s="46">
        <f t="shared" si="39"/>
        <v>0</v>
      </c>
      <c r="M199" s="49"/>
      <c r="N199" s="49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</row>
    <row r="200" spans="1:256" s="131" customFormat="1" ht="15">
      <c r="A200" s="6" t="s">
        <v>35</v>
      </c>
      <c r="B200" s="42" t="s">
        <v>13</v>
      </c>
      <c r="C200" s="42" t="s">
        <v>41</v>
      </c>
      <c r="D200" s="38">
        <v>9000090080</v>
      </c>
      <c r="E200" s="38">
        <v>540</v>
      </c>
      <c r="F200" s="36"/>
      <c r="G200" s="46">
        <f t="shared" si="39"/>
        <v>587.1</v>
      </c>
      <c r="H200" s="256">
        <f t="shared" si="40"/>
        <v>50</v>
      </c>
      <c r="I200" s="46">
        <f t="shared" si="39"/>
        <v>50</v>
      </c>
      <c r="J200" s="46">
        <f t="shared" si="39"/>
        <v>0</v>
      </c>
      <c r="K200" s="46">
        <f t="shared" si="39"/>
        <v>0</v>
      </c>
      <c r="M200" s="49"/>
      <c r="N200" s="49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</row>
    <row r="201" spans="1:14" s="131" customFormat="1" ht="15">
      <c r="A201" s="215" t="s">
        <v>8</v>
      </c>
      <c r="B201" s="42" t="s">
        <v>13</v>
      </c>
      <c r="C201" s="42" t="s">
        <v>41</v>
      </c>
      <c r="D201" s="38">
        <v>9000090080</v>
      </c>
      <c r="E201" s="36">
        <v>540</v>
      </c>
      <c r="F201" s="36">
        <v>1</v>
      </c>
      <c r="G201" s="129">
        <v>587.1</v>
      </c>
      <c r="H201" s="220">
        <f t="shared" si="40"/>
        <v>50</v>
      </c>
      <c r="I201" s="129">
        <v>50</v>
      </c>
      <c r="J201" s="129"/>
      <c r="K201" s="129"/>
      <c r="M201" s="130"/>
      <c r="N201" s="130"/>
    </row>
    <row r="202" spans="1:256" s="131" customFormat="1" ht="138" customHeight="1" hidden="1">
      <c r="A202" s="31" t="s">
        <v>594</v>
      </c>
      <c r="B202" s="42" t="s">
        <v>13</v>
      </c>
      <c r="C202" s="42" t="s">
        <v>41</v>
      </c>
      <c r="D202" s="38">
        <v>9000056940</v>
      </c>
      <c r="E202" s="36"/>
      <c r="F202" s="36"/>
      <c r="G202" s="46">
        <f>G203</f>
        <v>587.1</v>
      </c>
      <c r="H202" s="258">
        <f t="shared" si="40"/>
        <v>0</v>
      </c>
      <c r="I202" s="46">
        <f aca="true" t="shared" si="41" ref="I202:K204">I203</f>
        <v>0</v>
      </c>
      <c r="J202" s="46">
        <f t="shared" si="41"/>
        <v>0</v>
      </c>
      <c r="K202" s="46">
        <f t="shared" si="41"/>
        <v>0</v>
      </c>
      <c r="M202" s="49"/>
      <c r="N202" s="49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</row>
    <row r="203" spans="1:256" s="131" customFormat="1" ht="15" hidden="1">
      <c r="A203" s="6" t="s">
        <v>27</v>
      </c>
      <c r="B203" s="42" t="s">
        <v>13</v>
      </c>
      <c r="C203" s="42" t="s">
        <v>41</v>
      </c>
      <c r="D203" s="38">
        <v>9000056940</v>
      </c>
      <c r="E203" s="38">
        <v>500</v>
      </c>
      <c r="F203" s="36"/>
      <c r="G203" s="46">
        <f>G204</f>
        <v>587.1</v>
      </c>
      <c r="H203" s="258">
        <f t="shared" si="40"/>
        <v>0</v>
      </c>
      <c r="I203" s="46">
        <f t="shared" si="41"/>
        <v>0</v>
      </c>
      <c r="J203" s="46">
        <f t="shared" si="41"/>
        <v>0</v>
      </c>
      <c r="K203" s="46">
        <f t="shared" si="41"/>
        <v>0</v>
      </c>
      <c r="M203" s="49"/>
      <c r="N203" s="49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</row>
    <row r="204" spans="1:256" s="131" customFormat="1" ht="15" hidden="1">
      <c r="A204" s="6" t="s">
        <v>35</v>
      </c>
      <c r="B204" s="42" t="s">
        <v>13</v>
      </c>
      <c r="C204" s="42" t="s">
        <v>41</v>
      </c>
      <c r="D204" s="38">
        <v>9000056940</v>
      </c>
      <c r="E204" s="38">
        <v>540</v>
      </c>
      <c r="F204" s="36"/>
      <c r="G204" s="46">
        <f>G205</f>
        <v>587.1</v>
      </c>
      <c r="H204" s="258">
        <f t="shared" si="40"/>
        <v>0</v>
      </c>
      <c r="I204" s="46">
        <f t="shared" si="41"/>
        <v>0</v>
      </c>
      <c r="J204" s="46">
        <f t="shared" si="41"/>
        <v>0</v>
      </c>
      <c r="K204" s="46">
        <f t="shared" si="41"/>
        <v>0</v>
      </c>
      <c r="M204" s="49"/>
      <c r="N204" s="49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</row>
    <row r="205" spans="1:14" s="131" customFormat="1" ht="15" hidden="1">
      <c r="A205" s="215" t="s">
        <v>9</v>
      </c>
      <c r="B205" s="42" t="s">
        <v>13</v>
      </c>
      <c r="C205" s="42" t="s">
        <v>41</v>
      </c>
      <c r="D205" s="38">
        <v>9000056940</v>
      </c>
      <c r="E205" s="36">
        <v>540</v>
      </c>
      <c r="F205" s="36">
        <v>2</v>
      </c>
      <c r="G205" s="129">
        <v>587.1</v>
      </c>
      <c r="H205" s="220">
        <f t="shared" si="40"/>
        <v>0</v>
      </c>
      <c r="I205" s="129"/>
      <c r="J205" s="129"/>
      <c r="K205" s="129"/>
      <c r="M205" s="130"/>
      <c r="N205" s="130"/>
    </row>
    <row r="206" spans="1:14" ht="30">
      <c r="A206" s="33" t="s">
        <v>538</v>
      </c>
      <c r="B206" s="42" t="s">
        <v>13</v>
      </c>
      <c r="C206" s="42" t="s">
        <v>41</v>
      </c>
      <c r="D206" s="38">
        <v>5600000000</v>
      </c>
      <c r="E206" s="36"/>
      <c r="F206" s="36"/>
      <c r="G206" s="46" t="e">
        <f>#REF!</f>
        <v>#REF!</v>
      </c>
      <c r="H206" s="219">
        <f aca="true" t="shared" si="42" ref="H206:H223">I206-J206</f>
        <v>0</v>
      </c>
      <c r="I206" s="46">
        <f>I207+I211+I215</f>
        <v>3</v>
      </c>
      <c r="J206" s="46">
        <f>J207+J211+J215</f>
        <v>3</v>
      </c>
      <c r="K206" s="46">
        <f>K207+K211+K215</f>
        <v>0</v>
      </c>
      <c r="M206" s="49"/>
      <c r="N206" s="49"/>
    </row>
    <row r="207" spans="1:14" ht="30">
      <c r="A207" s="33" t="s">
        <v>460</v>
      </c>
      <c r="B207" s="42" t="s">
        <v>13</v>
      </c>
      <c r="C207" s="42" t="s">
        <v>41</v>
      </c>
      <c r="D207" s="38">
        <v>5600191050</v>
      </c>
      <c r="E207" s="36"/>
      <c r="F207" s="36"/>
      <c r="G207" s="46">
        <f>G208</f>
        <v>8</v>
      </c>
      <c r="H207" s="219">
        <f t="shared" si="42"/>
        <v>0</v>
      </c>
      <c r="I207" s="46">
        <f aca="true" t="shared" si="43" ref="I207:K209">I208</f>
        <v>1</v>
      </c>
      <c r="J207" s="46">
        <f t="shared" si="43"/>
        <v>1</v>
      </c>
      <c r="K207" s="46">
        <f t="shared" si="43"/>
        <v>0</v>
      </c>
      <c r="M207" s="49"/>
      <c r="N207" s="49"/>
    </row>
    <row r="208" spans="1:14" ht="30">
      <c r="A208" s="31" t="s">
        <v>216</v>
      </c>
      <c r="B208" s="42" t="s">
        <v>13</v>
      </c>
      <c r="C208" s="42" t="s">
        <v>41</v>
      </c>
      <c r="D208" s="38">
        <v>5600191050</v>
      </c>
      <c r="E208" s="38">
        <v>200</v>
      </c>
      <c r="F208" s="36"/>
      <c r="G208" s="46">
        <f>G209</f>
        <v>8</v>
      </c>
      <c r="H208" s="219">
        <f t="shared" si="42"/>
        <v>0</v>
      </c>
      <c r="I208" s="46">
        <f t="shared" si="43"/>
        <v>1</v>
      </c>
      <c r="J208" s="46">
        <f t="shared" si="43"/>
        <v>1</v>
      </c>
      <c r="K208" s="46">
        <f t="shared" si="43"/>
        <v>0</v>
      </c>
      <c r="M208" s="49"/>
      <c r="N208" s="49"/>
    </row>
    <row r="209" spans="1:14" ht="30">
      <c r="A209" s="6" t="s">
        <v>20</v>
      </c>
      <c r="B209" s="42" t="s">
        <v>13</v>
      </c>
      <c r="C209" s="42" t="s">
        <v>41</v>
      </c>
      <c r="D209" s="38">
        <v>5600191050</v>
      </c>
      <c r="E209" s="38">
        <v>240</v>
      </c>
      <c r="F209" s="36"/>
      <c r="G209" s="46">
        <f>G210</f>
        <v>8</v>
      </c>
      <c r="H209" s="219">
        <f t="shared" si="42"/>
        <v>0</v>
      </c>
      <c r="I209" s="46">
        <f t="shared" si="43"/>
        <v>1</v>
      </c>
      <c r="J209" s="46">
        <f t="shared" si="43"/>
        <v>1</v>
      </c>
      <c r="K209" s="46">
        <f t="shared" si="43"/>
        <v>0</v>
      </c>
      <c r="M209" s="49"/>
      <c r="N209" s="49"/>
    </row>
    <row r="210" spans="1:14" ht="15">
      <c r="A210" s="7" t="s">
        <v>8</v>
      </c>
      <c r="B210" s="42" t="s">
        <v>13</v>
      </c>
      <c r="C210" s="42" t="s">
        <v>41</v>
      </c>
      <c r="D210" s="38">
        <v>5600191050</v>
      </c>
      <c r="E210" s="38">
        <v>240</v>
      </c>
      <c r="F210" s="38">
        <v>1</v>
      </c>
      <c r="G210" s="46">
        <v>8</v>
      </c>
      <c r="H210" s="219">
        <f t="shared" si="42"/>
        <v>0</v>
      </c>
      <c r="I210" s="46">
        <v>1</v>
      </c>
      <c r="J210" s="46">
        <v>1</v>
      </c>
      <c r="K210" s="46"/>
      <c r="M210" s="49"/>
      <c r="N210" s="49"/>
    </row>
    <row r="211" spans="1:14" ht="94.5" customHeight="1">
      <c r="A211" s="33" t="s">
        <v>461</v>
      </c>
      <c r="B211" s="42" t="s">
        <v>13</v>
      </c>
      <c r="C211" s="42" t="s">
        <v>41</v>
      </c>
      <c r="D211" s="38">
        <v>5600291050</v>
      </c>
      <c r="E211" s="36"/>
      <c r="F211" s="36"/>
      <c r="G211" s="46">
        <f aca="true" t="shared" si="44" ref="G211:K217">G212</f>
        <v>8</v>
      </c>
      <c r="H211" s="219">
        <f t="shared" si="42"/>
        <v>0</v>
      </c>
      <c r="I211" s="46">
        <f t="shared" si="44"/>
        <v>1</v>
      </c>
      <c r="J211" s="46">
        <f t="shared" si="44"/>
        <v>1</v>
      </c>
      <c r="K211" s="46">
        <f t="shared" si="44"/>
        <v>0</v>
      </c>
      <c r="M211" s="49"/>
      <c r="N211" s="49"/>
    </row>
    <row r="212" spans="1:14" ht="30">
      <c r="A212" s="31" t="s">
        <v>216</v>
      </c>
      <c r="B212" s="42" t="s">
        <v>13</v>
      </c>
      <c r="C212" s="42" t="s">
        <v>41</v>
      </c>
      <c r="D212" s="38">
        <v>5600291050</v>
      </c>
      <c r="E212" s="38">
        <v>200</v>
      </c>
      <c r="F212" s="36"/>
      <c r="G212" s="46">
        <f t="shared" si="44"/>
        <v>8</v>
      </c>
      <c r="H212" s="219">
        <f t="shared" si="42"/>
        <v>0</v>
      </c>
      <c r="I212" s="46">
        <f t="shared" si="44"/>
        <v>1</v>
      </c>
      <c r="J212" s="46">
        <f t="shared" si="44"/>
        <v>1</v>
      </c>
      <c r="K212" s="46">
        <f t="shared" si="44"/>
        <v>0</v>
      </c>
      <c r="M212" s="49"/>
      <c r="N212" s="49"/>
    </row>
    <row r="213" spans="1:14" ht="30">
      <c r="A213" s="6" t="s">
        <v>20</v>
      </c>
      <c r="B213" s="42" t="s">
        <v>13</v>
      </c>
      <c r="C213" s="42" t="s">
        <v>41</v>
      </c>
      <c r="D213" s="38">
        <v>5600291050</v>
      </c>
      <c r="E213" s="38">
        <v>240</v>
      </c>
      <c r="F213" s="36"/>
      <c r="G213" s="46">
        <f t="shared" si="44"/>
        <v>8</v>
      </c>
      <c r="H213" s="219">
        <f t="shared" si="42"/>
        <v>0</v>
      </c>
      <c r="I213" s="46">
        <f t="shared" si="44"/>
        <v>1</v>
      </c>
      <c r="J213" s="46">
        <f t="shared" si="44"/>
        <v>1</v>
      </c>
      <c r="K213" s="46">
        <f t="shared" si="44"/>
        <v>0</v>
      </c>
      <c r="M213" s="49"/>
      <c r="N213" s="49"/>
    </row>
    <row r="214" spans="1:14" ht="15.75" customHeight="1">
      <c r="A214" s="7" t="s">
        <v>8</v>
      </c>
      <c r="B214" s="42" t="s">
        <v>13</v>
      </c>
      <c r="C214" s="42" t="s">
        <v>41</v>
      </c>
      <c r="D214" s="38">
        <v>5600291050</v>
      </c>
      <c r="E214" s="38">
        <v>240</v>
      </c>
      <c r="F214" s="38">
        <v>1</v>
      </c>
      <c r="G214" s="46">
        <v>8</v>
      </c>
      <c r="H214" s="219">
        <f t="shared" si="42"/>
        <v>0</v>
      </c>
      <c r="I214" s="46">
        <v>1</v>
      </c>
      <c r="J214" s="46">
        <v>1</v>
      </c>
      <c r="K214" s="46"/>
      <c r="M214" s="49"/>
      <c r="N214" s="49"/>
    </row>
    <row r="215" spans="1:14" ht="45">
      <c r="A215" s="144" t="s">
        <v>539</v>
      </c>
      <c r="B215" s="42" t="s">
        <v>13</v>
      </c>
      <c r="C215" s="42" t="s">
        <v>41</v>
      </c>
      <c r="D215" s="38">
        <v>5600391050</v>
      </c>
      <c r="E215" s="36"/>
      <c r="F215" s="36"/>
      <c r="G215" s="46">
        <f t="shared" si="44"/>
        <v>8</v>
      </c>
      <c r="H215" s="219">
        <f>I215-J215</f>
        <v>0</v>
      </c>
      <c r="I215" s="46">
        <f t="shared" si="44"/>
        <v>1</v>
      </c>
      <c r="J215" s="46">
        <f t="shared" si="44"/>
        <v>1</v>
      </c>
      <c r="K215" s="46">
        <f t="shared" si="44"/>
        <v>0</v>
      </c>
      <c r="M215" s="49"/>
      <c r="N215" s="49"/>
    </row>
    <row r="216" spans="1:14" ht="30">
      <c r="A216" s="31" t="s">
        <v>216</v>
      </c>
      <c r="B216" s="42" t="s">
        <v>13</v>
      </c>
      <c r="C216" s="42" t="s">
        <v>41</v>
      </c>
      <c r="D216" s="38">
        <v>5600391050</v>
      </c>
      <c r="E216" s="38">
        <v>200</v>
      </c>
      <c r="F216" s="36"/>
      <c r="G216" s="46">
        <f t="shared" si="44"/>
        <v>8</v>
      </c>
      <c r="H216" s="219">
        <f>I216-J216</f>
        <v>0</v>
      </c>
      <c r="I216" s="46">
        <f t="shared" si="44"/>
        <v>1</v>
      </c>
      <c r="J216" s="46">
        <f t="shared" si="44"/>
        <v>1</v>
      </c>
      <c r="K216" s="46">
        <f t="shared" si="44"/>
        <v>0</v>
      </c>
      <c r="M216" s="49"/>
      <c r="N216" s="49"/>
    </row>
    <row r="217" spans="1:14" ht="30">
      <c r="A217" s="6" t="s">
        <v>20</v>
      </c>
      <c r="B217" s="42" t="s">
        <v>13</v>
      </c>
      <c r="C217" s="42" t="s">
        <v>41</v>
      </c>
      <c r="D217" s="38">
        <v>5600391050</v>
      </c>
      <c r="E217" s="38">
        <v>240</v>
      </c>
      <c r="F217" s="36"/>
      <c r="G217" s="46">
        <f t="shared" si="44"/>
        <v>8</v>
      </c>
      <c r="H217" s="219">
        <f>I217-J217</f>
        <v>0</v>
      </c>
      <c r="I217" s="46">
        <f t="shared" si="44"/>
        <v>1</v>
      </c>
      <c r="J217" s="46">
        <f t="shared" si="44"/>
        <v>1</v>
      </c>
      <c r="K217" s="46">
        <f t="shared" si="44"/>
        <v>0</v>
      </c>
      <c r="M217" s="49"/>
      <c r="N217" s="49"/>
    </row>
    <row r="218" spans="1:14" ht="15.75" customHeight="1">
      <c r="A218" s="7" t="s">
        <v>8</v>
      </c>
      <c r="B218" s="42" t="s">
        <v>13</v>
      </c>
      <c r="C218" s="42" t="s">
        <v>41</v>
      </c>
      <c r="D218" s="38">
        <v>5600391050</v>
      </c>
      <c r="E218" s="38">
        <v>240</v>
      </c>
      <c r="F218" s="38">
        <v>1</v>
      </c>
      <c r="G218" s="46">
        <v>8</v>
      </c>
      <c r="H218" s="219">
        <f>I218-J218</f>
        <v>0</v>
      </c>
      <c r="I218" s="46">
        <v>1</v>
      </c>
      <c r="J218" s="46">
        <v>1</v>
      </c>
      <c r="K218" s="46"/>
      <c r="M218" s="49"/>
      <c r="N218" s="49"/>
    </row>
    <row r="219" spans="1:14" ht="75" hidden="1">
      <c r="A219" s="133" t="s">
        <v>467</v>
      </c>
      <c r="B219" s="42" t="s">
        <v>13</v>
      </c>
      <c r="C219" s="42" t="s">
        <v>41</v>
      </c>
      <c r="D219" s="38">
        <v>6000000000</v>
      </c>
      <c r="E219" s="36"/>
      <c r="F219" s="36"/>
      <c r="G219" s="46" t="e">
        <f>#REF!</f>
        <v>#REF!</v>
      </c>
      <c r="H219" s="219">
        <f t="shared" si="42"/>
        <v>0</v>
      </c>
      <c r="I219" s="46">
        <f>I220</f>
        <v>0</v>
      </c>
      <c r="J219" s="46">
        <f>J220</f>
        <v>0</v>
      </c>
      <c r="K219" s="46">
        <f>K220</f>
        <v>0</v>
      </c>
      <c r="M219" s="49"/>
      <c r="N219" s="49"/>
    </row>
    <row r="220" spans="1:14" ht="60" hidden="1">
      <c r="A220" s="132" t="s">
        <v>493</v>
      </c>
      <c r="B220" s="42" t="s">
        <v>13</v>
      </c>
      <c r="C220" s="42" t="s">
        <v>41</v>
      </c>
      <c r="D220" s="38">
        <v>6000191060</v>
      </c>
      <c r="E220" s="36"/>
      <c r="F220" s="36"/>
      <c r="G220" s="46">
        <f>G221</f>
        <v>8</v>
      </c>
      <c r="H220" s="219">
        <f t="shared" si="42"/>
        <v>0</v>
      </c>
      <c r="I220" s="46">
        <f aca="true" t="shared" si="45" ref="I220:K222">I221</f>
        <v>0</v>
      </c>
      <c r="J220" s="46">
        <f t="shared" si="45"/>
        <v>0</v>
      </c>
      <c r="K220" s="46">
        <f t="shared" si="45"/>
        <v>0</v>
      </c>
      <c r="M220" s="49"/>
      <c r="N220" s="49"/>
    </row>
    <row r="221" spans="1:14" ht="30" hidden="1">
      <c r="A221" s="31" t="s">
        <v>216</v>
      </c>
      <c r="B221" s="42" t="s">
        <v>13</v>
      </c>
      <c r="C221" s="42" t="s">
        <v>41</v>
      </c>
      <c r="D221" s="38">
        <v>6000191060</v>
      </c>
      <c r="E221" s="38">
        <v>200</v>
      </c>
      <c r="F221" s="36"/>
      <c r="G221" s="46">
        <f>G222</f>
        <v>8</v>
      </c>
      <c r="H221" s="219">
        <f t="shared" si="42"/>
        <v>0</v>
      </c>
      <c r="I221" s="46">
        <f t="shared" si="45"/>
        <v>0</v>
      </c>
      <c r="J221" s="46">
        <f t="shared" si="45"/>
        <v>0</v>
      </c>
      <c r="K221" s="46">
        <f t="shared" si="45"/>
        <v>0</v>
      </c>
      <c r="M221" s="49"/>
      <c r="N221" s="49"/>
    </row>
    <row r="222" spans="1:14" ht="30" hidden="1">
      <c r="A222" s="6" t="s">
        <v>20</v>
      </c>
      <c r="B222" s="42" t="s">
        <v>13</v>
      </c>
      <c r="C222" s="42" t="s">
        <v>41</v>
      </c>
      <c r="D222" s="38">
        <v>6000191060</v>
      </c>
      <c r="E222" s="38">
        <v>240</v>
      </c>
      <c r="F222" s="36"/>
      <c r="G222" s="46">
        <f>G223</f>
        <v>8</v>
      </c>
      <c r="H222" s="219">
        <f t="shared" si="42"/>
        <v>0</v>
      </c>
      <c r="I222" s="46">
        <f t="shared" si="45"/>
        <v>0</v>
      </c>
      <c r="J222" s="46">
        <f t="shared" si="45"/>
        <v>0</v>
      </c>
      <c r="K222" s="46">
        <f t="shared" si="45"/>
        <v>0</v>
      </c>
      <c r="M222" s="49"/>
      <c r="N222" s="49"/>
    </row>
    <row r="223" spans="1:14" ht="15" hidden="1">
      <c r="A223" s="7" t="s">
        <v>8</v>
      </c>
      <c r="B223" s="42" t="s">
        <v>13</v>
      </c>
      <c r="C223" s="42" t="s">
        <v>41</v>
      </c>
      <c r="D223" s="38">
        <v>6000191060</v>
      </c>
      <c r="E223" s="38">
        <v>240</v>
      </c>
      <c r="F223" s="38">
        <v>1</v>
      </c>
      <c r="G223" s="46">
        <v>8</v>
      </c>
      <c r="H223" s="219">
        <f t="shared" si="42"/>
        <v>0</v>
      </c>
      <c r="I223" s="46"/>
      <c r="J223" s="46"/>
      <c r="K223" s="46"/>
      <c r="M223" s="49"/>
      <c r="N223" s="49"/>
    </row>
    <row r="224" spans="1:14" ht="30" hidden="1">
      <c r="A224" s="144" t="s">
        <v>470</v>
      </c>
      <c r="B224" s="42" t="s">
        <v>13</v>
      </c>
      <c r="C224" s="42" t="s">
        <v>41</v>
      </c>
      <c r="D224" s="38">
        <v>6200000000</v>
      </c>
      <c r="E224" s="36"/>
      <c r="F224" s="36"/>
      <c r="G224" s="46">
        <f>G225</f>
        <v>11</v>
      </c>
      <c r="H224" s="219">
        <f aca="true" t="shared" si="46" ref="H224:H234">I224-J224</f>
        <v>0</v>
      </c>
      <c r="I224" s="46">
        <f>I225+I230</f>
        <v>0</v>
      </c>
      <c r="J224" s="46">
        <f>J225+J230</f>
        <v>0</v>
      </c>
      <c r="K224" s="46">
        <f>K225+K230</f>
        <v>0</v>
      </c>
      <c r="M224" s="49"/>
      <c r="N224" s="49"/>
    </row>
    <row r="225" spans="1:14" ht="30" hidden="1">
      <c r="A225" s="145" t="s">
        <v>481</v>
      </c>
      <c r="B225" s="42" t="s">
        <v>13</v>
      </c>
      <c r="C225" s="42" t="s">
        <v>41</v>
      </c>
      <c r="D225" s="38">
        <v>6210000000</v>
      </c>
      <c r="E225" s="36"/>
      <c r="F225" s="36"/>
      <c r="G225" s="46">
        <f aca="true" t="shared" si="47" ref="G225:K228">G226</f>
        <v>11</v>
      </c>
      <c r="H225" s="219">
        <f t="shared" si="46"/>
        <v>0</v>
      </c>
      <c r="I225" s="46">
        <f t="shared" si="47"/>
        <v>0</v>
      </c>
      <c r="J225" s="46">
        <f t="shared" si="47"/>
        <v>0</v>
      </c>
      <c r="K225" s="46">
        <f t="shared" si="47"/>
        <v>0</v>
      </c>
      <c r="M225" s="49"/>
      <c r="N225" s="49"/>
    </row>
    <row r="226" spans="1:14" ht="30" hidden="1">
      <c r="A226" s="145" t="s">
        <v>471</v>
      </c>
      <c r="B226" s="42" t="s">
        <v>13</v>
      </c>
      <c r="C226" s="42" t="s">
        <v>41</v>
      </c>
      <c r="D226" s="38">
        <v>6210191010</v>
      </c>
      <c r="E226" s="36"/>
      <c r="F226" s="36"/>
      <c r="G226" s="46">
        <f t="shared" si="47"/>
        <v>11</v>
      </c>
      <c r="H226" s="219">
        <f t="shared" si="46"/>
        <v>0</v>
      </c>
      <c r="I226" s="46">
        <f t="shared" si="47"/>
        <v>0</v>
      </c>
      <c r="J226" s="46">
        <f t="shared" si="47"/>
        <v>0</v>
      </c>
      <c r="K226" s="46">
        <f t="shared" si="47"/>
        <v>0</v>
      </c>
      <c r="M226" s="49"/>
      <c r="N226" s="49"/>
    </row>
    <row r="227" spans="1:14" ht="30" hidden="1">
      <c r="A227" s="31" t="s">
        <v>216</v>
      </c>
      <c r="B227" s="42" t="s">
        <v>13</v>
      </c>
      <c r="C227" s="42" t="s">
        <v>41</v>
      </c>
      <c r="D227" s="38">
        <v>6210191010</v>
      </c>
      <c r="E227" s="38">
        <v>200</v>
      </c>
      <c r="F227" s="36"/>
      <c r="G227" s="46">
        <f t="shared" si="47"/>
        <v>11</v>
      </c>
      <c r="H227" s="219">
        <f t="shared" si="46"/>
        <v>0</v>
      </c>
      <c r="I227" s="46">
        <f t="shared" si="47"/>
        <v>0</v>
      </c>
      <c r="J227" s="46">
        <f t="shared" si="47"/>
        <v>0</v>
      </c>
      <c r="K227" s="46">
        <f t="shared" si="47"/>
        <v>0</v>
      </c>
      <c r="M227" s="49"/>
      <c r="N227" s="49"/>
    </row>
    <row r="228" spans="1:14" ht="30" hidden="1">
      <c r="A228" s="6" t="s">
        <v>20</v>
      </c>
      <c r="B228" s="42" t="s">
        <v>13</v>
      </c>
      <c r="C228" s="42" t="s">
        <v>41</v>
      </c>
      <c r="D228" s="38">
        <v>6210191010</v>
      </c>
      <c r="E228" s="38">
        <v>240</v>
      </c>
      <c r="F228" s="36"/>
      <c r="G228" s="46">
        <f t="shared" si="47"/>
        <v>11</v>
      </c>
      <c r="H228" s="219">
        <f t="shared" si="46"/>
        <v>0</v>
      </c>
      <c r="I228" s="46">
        <f t="shared" si="47"/>
        <v>0</v>
      </c>
      <c r="J228" s="46">
        <f t="shared" si="47"/>
        <v>0</v>
      </c>
      <c r="K228" s="46">
        <f t="shared" si="47"/>
        <v>0</v>
      </c>
      <c r="M228" s="49"/>
      <c r="N228" s="49"/>
    </row>
    <row r="229" spans="1:14" ht="15" hidden="1">
      <c r="A229" s="7" t="s">
        <v>8</v>
      </c>
      <c r="B229" s="42" t="s">
        <v>13</v>
      </c>
      <c r="C229" s="42" t="s">
        <v>41</v>
      </c>
      <c r="D229" s="38">
        <v>6210191010</v>
      </c>
      <c r="E229" s="38">
        <v>240</v>
      </c>
      <c r="F229" s="38">
        <v>1</v>
      </c>
      <c r="G229" s="46">
        <v>11</v>
      </c>
      <c r="H229" s="219">
        <f t="shared" si="46"/>
        <v>0</v>
      </c>
      <c r="I229" s="46"/>
      <c r="J229" s="46"/>
      <c r="K229" s="46"/>
      <c r="M229" s="49"/>
      <c r="N229" s="49"/>
    </row>
    <row r="230" spans="1:14" ht="30" hidden="1">
      <c r="A230" s="145" t="s">
        <v>472</v>
      </c>
      <c r="B230" s="42" t="s">
        <v>13</v>
      </c>
      <c r="C230" s="42" t="s">
        <v>41</v>
      </c>
      <c r="D230" s="38">
        <v>6220000000</v>
      </c>
      <c r="E230" s="36"/>
      <c r="F230" s="36"/>
      <c r="G230" s="46">
        <f>G231</f>
        <v>8</v>
      </c>
      <c r="H230" s="219">
        <f t="shared" si="46"/>
        <v>0</v>
      </c>
      <c r="I230" s="46">
        <f aca="true" t="shared" si="48" ref="I230:K233">I231</f>
        <v>0</v>
      </c>
      <c r="J230" s="46">
        <f t="shared" si="48"/>
        <v>0</v>
      </c>
      <c r="K230" s="46">
        <f t="shared" si="48"/>
        <v>0</v>
      </c>
      <c r="M230" s="49"/>
      <c r="N230" s="49"/>
    </row>
    <row r="231" spans="1:14" ht="30" hidden="1">
      <c r="A231" s="145" t="s">
        <v>473</v>
      </c>
      <c r="B231" s="42" t="s">
        <v>13</v>
      </c>
      <c r="C231" s="42" t="s">
        <v>41</v>
      </c>
      <c r="D231" s="38">
        <v>6220191010</v>
      </c>
      <c r="E231" s="36"/>
      <c r="F231" s="36"/>
      <c r="G231" s="46">
        <f>G232</f>
        <v>8</v>
      </c>
      <c r="H231" s="219">
        <f t="shared" si="46"/>
        <v>0</v>
      </c>
      <c r="I231" s="46">
        <f t="shared" si="48"/>
        <v>0</v>
      </c>
      <c r="J231" s="46">
        <f t="shared" si="48"/>
        <v>0</v>
      </c>
      <c r="K231" s="46">
        <f t="shared" si="48"/>
        <v>0</v>
      </c>
      <c r="M231" s="49"/>
      <c r="N231" s="49"/>
    </row>
    <row r="232" spans="1:14" ht="30" hidden="1">
      <c r="A232" s="31" t="s">
        <v>216</v>
      </c>
      <c r="B232" s="42" t="s">
        <v>13</v>
      </c>
      <c r="C232" s="42" t="s">
        <v>41</v>
      </c>
      <c r="D232" s="38">
        <v>6220191010</v>
      </c>
      <c r="E232" s="38">
        <v>200</v>
      </c>
      <c r="F232" s="36"/>
      <c r="G232" s="46">
        <f>G233</f>
        <v>8</v>
      </c>
      <c r="H232" s="219">
        <f t="shared" si="46"/>
        <v>0</v>
      </c>
      <c r="I232" s="46">
        <f t="shared" si="48"/>
        <v>0</v>
      </c>
      <c r="J232" s="46">
        <f t="shared" si="48"/>
        <v>0</v>
      </c>
      <c r="K232" s="46">
        <f t="shared" si="48"/>
        <v>0</v>
      </c>
      <c r="M232" s="49"/>
      <c r="N232" s="49"/>
    </row>
    <row r="233" spans="1:14" ht="30" hidden="1">
      <c r="A233" s="6" t="s">
        <v>20</v>
      </c>
      <c r="B233" s="42" t="s">
        <v>13</v>
      </c>
      <c r="C233" s="42" t="s">
        <v>41</v>
      </c>
      <c r="D233" s="38">
        <v>6220191010</v>
      </c>
      <c r="E233" s="38">
        <v>240</v>
      </c>
      <c r="F233" s="36"/>
      <c r="G233" s="46">
        <f>G234</f>
        <v>8</v>
      </c>
      <c r="H233" s="219">
        <f t="shared" si="46"/>
        <v>0</v>
      </c>
      <c r="I233" s="46">
        <f t="shared" si="48"/>
        <v>0</v>
      </c>
      <c r="J233" s="46">
        <f t="shared" si="48"/>
        <v>0</v>
      </c>
      <c r="K233" s="46">
        <f t="shared" si="48"/>
        <v>0</v>
      </c>
      <c r="M233" s="49"/>
      <c r="N233" s="49"/>
    </row>
    <row r="234" spans="1:14" ht="15" hidden="1">
      <c r="A234" s="7" t="s">
        <v>8</v>
      </c>
      <c r="B234" s="42" t="s">
        <v>13</v>
      </c>
      <c r="C234" s="42" t="s">
        <v>41</v>
      </c>
      <c r="D234" s="38">
        <v>6220191010</v>
      </c>
      <c r="E234" s="38">
        <v>240</v>
      </c>
      <c r="F234" s="38">
        <v>1</v>
      </c>
      <c r="G234" s="46">
        <v>8</v>
      </c>
      <c r="H234" s="219">
        <f t="shared" si="46"/>
        <v>0</v>
      </c>
      <c r="I234" s="46"/>
      <c r="J234" s="46"/>
      <c r="K234" s="46"/>
      <c r="M234" s="49"/>
      <c r="N234" s="49"/>
    </row>
    <row r="235" spans="1:14" ht="30">
      <c r="A235" s="144" t="s">
        <v>495</v>
      </c>
      <c r="B235" s="42" t="s">
        <v>13</v>
      </c>
      <c r="C235" s="42" t="s">
        <v>41</v>
      </c>
      <c r="D235" s="38">
        <v>6300000000</v>
      </c>
      <c r="E235" s="36"/>
      <c r="F235" s="36"/>
      <c r="G235" s="46" t="e">
        <f>#REF!</f>
        <v>#REF!</v>
      </c>
      <c r="H235" s="219">
        <f aca="true" t="shared" si="49" ref="H235:H243">I235-J235</f>
        <v>0</v>
      </c>
      <c r="I235" s="46">
        <f>I236+I240</f>
        <v>3</v>
      </c>
      <c r="J235" s="46">
        <f>J236+J240</f>
        <v>3</v>
      </c>
      <c r="K235" s="46">
        <f>K236+K240</f>
        <v>0</v>
      </c>
      <c r="M235" s="49"/>
      <c r="N235" s="49"/>
    </row>
    <row r="236" spans="1:14" ht="60">
      <c r="A236" s="145" t="s">
        <v>496</v>
      </c>
      <c r="B236" s="42" t="s">
        <v>13</v>
      </c>
      <c r="C236" s="42" t="s">
        <v>41</v>
      </c>
      <c r="D236" s="38">
        <v>6300191100</v>
      </c>
      <c r="E236" s="36"/>
      <c r="F236" s="36"/>
      <c r="G236" s="46">
        <f aca="true" t="shared" si="50" ref="G236:K242">G237</f>
        <v>11</v>
      </c>
      <c r="H236" s="219">
        <f t="shared" si="49"/>
        <v>0</v>
      </c>
      <c r="I236" s="46">
        <f t="shared" si="50"/>
        <v>1.5</v>
      </c>
      <c r="J236" s="46">
        <f t="shared" si="50"/>
        <v>1.5</v>
      </c>
      <c r="K236" s="46">
        <f t="shared" si="50"/>
        <v>0</v>
      </c>
      <c r="M236" s="49"/>
      <c r="N236" s="49"/>
    </row>
    <row r="237" spans="1:14" ht="30">
      <c r="A237" s="31" t="s">
        <v>216</v>
      </c>
      <c r="B237" s="42" t="s">
        <v>13</v>
      </c>
      <c r="C237" s="42" t="s">
        <v>41</v>
      </c>
      <c r="D237" s="38">
        <v>6300191100</v>
      </c>
      <c r="E237" s="38">
        <v>200</v>
      </c>
      <c r="F237" s="36"/>
      <c r="G237" s="46">
        <f t="shared" si="50"/>
        <v>11</v>
      </c>
      <c r="H237" s="219">
        <f t="shared" si="49"/>
        <v>0</v>
      </c>
      <c r="I237" s="46">
        <f t="shared" si="50"/>
        <v>1.5</v>
      </c>
      <c r="J237" s="46">
        <f t="shared" si="50"/>
        <v>1.5</v>
      </c>
      <c r="K237" s="46">
        <f t="shared" si="50"/>
        <v>0</v>
      </c>
      <c r="M237" s="49"/>
      <c r="N237" s="49"/>
    </row>
    <row r="238" spans="1:14" ht="30">
      <c r="A238" s="6" t="s">
        <v>20</v>
      </c>
      <c r="B238" s="42" t="s">
        <v>13</v>
      </c>
      <c r="C238" s="42" t="s">
        <v>41</v>
      </c>
      <c r="D238" s="38">
        <v>6300191100</v>
      </c>
      <c r="E238" s="38">
        <v>240</v>
      </c>
      <c r="F238" s="36"/>
      <c r="G238" s="46">
        <f t="shared" si="50"/>
        <v>11</v>
      </c>
      <c r="H238" s="219">
        <f t="shared" si="49"/>
        <v>0</v>
      </c>
      <c r="I238" s="46">
        <f t="shared" si="50"/>
        <v>1.5</v>
      </c>
      <c r="J238" s="46">
        <f t="shared" si="50"/>
        <v>1.5</v>
      </c>
      <c r="K238" s="46">
        <f t="shared" si="50"/>
        <v>0</v>
      </c>
      <c r="M238" s="49"/>
      <c r="N238" s="49"/>
    </row>
    <row r="239" spans="1:14" ht="15">
      <c r="A239" s="7" t="s">
        <v>8</v>
      </c>
      <c r="B239" s="42" t="s">
        <v>13</v>
      </c>
      <c r="C239" s="42" t="s">
        <v>41</v>
      </c>
      <c r="D239" s="38">
        <v>6300191100</v>
      </c>
      <c r="E239" s="38">
        <v>240</v>
      </c>
      <c r="F239" s="38">
        <v>1</v>
      </c>
      <c r="G239" s="46">
        <v>11</v>
      </c>
      <c r="H239" s="219">
        <f t="shared" si="49"/>
        <v>0</v>
      </c>
      <c r="I239" s="46">
        <v>1.5</v>
      </c>
      <c r="J239" s="46">
        <v>1.5</v>
      </c>
      <c r="K239" s="46"/>
      <c r="M239" s="49"/>
      <c r="N239" s="49"/>
    </row>
    <row r="240" spans="1:14" ht="75">
      <c r="A240" s="145" t="s">
        <v>497</v>
      </c>
      <c r="B240" s="42" t="s">
        <v>13</v>
      </c>
      <c r="C240" s="42" t="s">
        <v>41</v>
      </c>
      <c r="D240" s="38">
        <v>6300191100</v>
      </c>
      <c r="E240" s="36"/>
      <c r="F240" s="36"/>
      <c r="G240" s="46">
        <f t="shared" si="50"/>
        <v>11</v>
      </c>
      <c r="H240" s="219">
        <f t="shared" si="49"/>
        <v>0</v>
      </c>
      <c r="I240" s="46">
        <f t="shared" si="50"/>
        <v>1.5</v>
      </c>
      <c r="J240" s="46">
        <f t="shared" si="50"/>
        <v>1.5</v>
      </c>
      <c r="K240" s="46">
        <f t="shared" si="50"/>
        <v>0</v>
      </c>
      <c r="M240" s="49"/>
      <c r="N240" s="49"/>
    </row>
    <row r="241" spans="1:14" ht="30">
      <c r="A241" s="31" t="s">
        <v>216</v>
      </c>
      <c r="B241" s="42" t="s">
        <v>13</v>
      </c>
      <c r="C241" s="42" t="s">
        <v>41</v>
      </c>
      <c r="D241" s="38">
        <v>6300191100</v>
      </c>
      <c r="E241" s="38">
        <v>200</v>
      </c>
      <c r="F241" s="36"/>
      <c r="G241" s="46">
        <f t="shared" si="50"/>
        <v>11</v>
      </c>
      <c r="H241" s="219">
        <f t="shared" si="49"/>
        <v>0</v>
      </c>
      <c r="I241" s="46">
        <f t="shared" si="50"/>
        <v>1.5</v>
      </c>
      <c r="J241" s="46">
        <f t="shared" si="50"/>
        <v>1.5</v>
      </c>
      <c r="K241" s="46">
        <f t="shared" si="50"/>
        <v>0</v>
      </c>
      <c r="M241" s="49"/>
      <c r="N241" s="49"/>
    </row>
    <row r="242" spans="1:14" ht="30">
      <c r="A242" s="6" t="s">
        <v>20</v>
      </c>
      <c r="B242" s="42" t="s">
        <v>13</v>
      </c>
      <c r="C242" s="42" t="s">
        <v>41</v>
      </c>
      <c r="D242" s="38">
        <v>6300191100</v>
      </c>
      <c r="E242" s="38">
        <v>240</v>
      </c>
      <c r="F242" s="36"/>
      <c r="G242" s="46">
        <f t="shared" si="50"/>
        <v>11</v>
      </c>
      <c r="H242" s="219">
        <f t="shared" si="49"/>
        <v>0</v>
      </c>
      <c r="I242" s="46">
        <f t="shared" si="50"/>
        <v>1.5</v>
      </c>
      <c r="J242" s="46">
        <f t="shared" si="50"/>
        <v>1.5</v>
      </c>
      <c r="K242" s="46">
        <f t="shared" si="50"/>
        <v>0</v>
      </c>
      <c r="M242" s="49"/>
      <c r="N242" s="49"/>
    </row>
    <row r="243" spans="1:14" ht="15">
      <c r="A243" s="7" t="s">
        <v>8</v>
      </c>
      <c r="B243" s="42" t="s">
        <v>13</v>
      </c>
      <c r="C243" s="42" t="s">
        <v>41</v>
      </c>
      <c r="D243" s="38">
        <v>6300191100</v>
      </c>
      <c r="E243" s="38">
        <v>240</v>
      </c>
      <c r="F243" s="38">
        <v>1</v>
      </c>
      <c r="G243" s="46">
        <v>11</v>
      </c>
      <c r="H243" s="219">
        <f t="shared" si="49"/>
        <v>0</v>
      </c>
      <c r="I243" s="46">
        <v>1.5</v>
      </c>
      <c r="J243" s="46">
        <v>1.5</v>
      </c>
      <c r="K243" s="46"/>
      <c r="M243" s="49"/>
      <c r="N243" s="49"/>
    </row>
    <row r="244" spans="1:11" ht="15" hidden="1">
      <c r="A244" s="5" t="s">
        <v>23</v>
      </c>
      <c r="B244" s="216" t="s">
        <v>24</v>
      </c>
      <c r="C244" s="128"/>
      <c r="D244" s="124"/>
      <c r="E244" s="124"/>
      <c r="F244" s="124"/>
      <c r="G244" s="218">
        <f>G247</f>
        <v>608.7</v>
      </c>
      <c r="H244" s="218">
        <f>H247</f>
        <v>489.1</v>
      </c>
      <c r="I244" s="218">
        <f>I247</f>
        <v>0</v>
      </c>
      <c r="J244" s="268">
        <f>J247</f>
        <v>0</v>
      </c>
      <c r="K244" s="268">
        <f>K247</f>
        <v>0</v>
      </c>
    </row>
    <row r="245" spans="1:14" ht="15" hidden="1">
      <c r="A245" s="5" t="s">
        <v>8</v>
      </c>
      <c r="B245" s="112" t="s">
        <v>121</v>
      </c>
      <c r="C245" s="41"/>
      <c r="D245" s="36"/>
      <c r="E245" s="36"/>
      <c r="F245" s="36"/>
      <c r="G245" s="219">
        <v>0</v>
      </c>
      <c r="H245" s="219" t="e">
        <f>H364+#REF!+#REF!+#REF!</f>
        <v>#REF!</v>
      </c>
      <c r="I245" s="219">
        <v>0</v>
      </c>
      <c r="J245" s="269">
        <v>0</v>
      </c>
      <c r="K245" s="269">
        <v>0</v>
      </c>
      <c r="N245" s="49"/>
    </row>
    <row r="246" spans="1:11" ht="15" hidden="1">
      <c r="A246" s="5" t="s">
        <v>9</v>
      </c>
      <c r="B246" s="112" t="s">
        <v>122</v>
      </c>
      <c r="C246" s="41"/>
      <c r="D246" s="36"/>
      <c r="E246" s="36"/>
      <c r="F246" s="36"/>
      <c r="G246" s="219">
        <f>G252</f>
        <v>608.7</v>
      </c>
      <c r="H246" s="219" t="e">
        <f>#REF!+H1003+#REF!+#REF!</f>
        <v>#REF!</v>
      </c>
      <c r="I246" s="219">
        <f>I252</f>
        <v>0</v>
      </c>
      <c r="J246" s="269">
        <f>J252</f>
        <v>0</v>
      </c>
      <c r="K246" s="269">
        <f>K252</f>
        <v>0</v>
      </c>
    </row>
    <row r="247" spans="1:11" ht="15" hidden="1">
      <c r="A247" s="5" t="s">
        <v>25</v>
      </c>
      <c r="B247" s="112" t="s">
        <v>24</v>
      </c>
      <c r="C247" s="112" t="s">
        <v>26</v>
      </c>
      <c r="D247" s="37"/>
      <c r="E247" s="37"/>
      <c r="F247" s="37"/>
      <c r="G247" s="219">
        <f aca="true" t="shared" si="51" ref="G247:K251">G248</f>
        <v>608.7</v>
      </c>
      <c r="H247" s="219">
        <f t="shared" si="51"/>
        <v>489.1</v>
      </c>
      <c r="I247" s="219">
        <f t="shared" si="51"/>
        <v>0</v>
      </c>
      <c r="J247" s="269">
        <f t="shared" si="51"/>
        <v>0</v>
      </c>
      <c r="K247" s="269">
        <f t="shared" si="51"/>
        <v>0</v>
      </c>
    </row>
    <row r="248" spans="1:11" ht="15" hidden="1">
      <c r="A248" s="6" t="s">
        <v>16</v>
      </c>
      <c r="B248" s="42" t="s">
        <v>24</v>
      </c>
      <c r="C248" s="42" t="s">
        <v>26</v>
      </c>
      <c r="D248" s="38">
        <v>9000000000</v>
      </c>
      <c r="E248" s="36"/>
      <c r="F248" s="36"/>
      <c r="G248" s="46">
        <f t="shared" si="51"/>
        <v>608.7</v>
      </c>
      <c r="H248" s="46">
        <f t="shared" si="51"/>
        <v>489.1</v>
      </c>
      <c r="I248" s="46">
        <f t="shared" si="51"/>
        <v>0</v>
      </c>
      <c r="J248" s="46">
        <f t="shared" si="51"/>
        <v>0</v>
      </c>
      <c r="K248" s="46">
        <f t="shared" si="51"/>
        <v>0</v>
      </c>
    </row>
    <row r="249" spans="1:11" ht="30" hidden="1">
      <c r="A249" s="31" t="s">
        <v>424</v>
      </c>
      <c r="B249" s="42" t="s">
        <v>24</v>
      </c>
      <c r="C249" s="42" t="s">
        <v>26</v>
      </c>
      <c r="D249" s="38">
        <v>9000051180</v>
      </c>
      <c r="E249" s="36"/>
      <c r="F249" s="36"/>
      <c r="G249" s="46">
        <f t="shared" si="51"/>
        <v>608.7</v>
      </c>
      <c r="H249" s="46">
        <f t="shared" si="51"/>
        <v>489.1</v>
      </c>
      <c r="I249" s="46">
        <f t="shared" si="51"/>
        <v>0</v>
      </c>
      <c r="J249" s="46">
        <f t="shared" si="51"/>
        <v>0</v>
      </c>
      <c r="K249" s="46">
        <f t="shared" si="51"/>
        <v>0</v>
      </c>
    </row>
    <row r="250" spans="1:11" ht="18.75" customHeight="1" hidden="1">
      <c r="A250" s="6" t="s">
        <v>27</v>
      </c>
      <c r="B250" s="42" t="s">
        <v>24</v>
      </c>
      <c r="C250" s="42" t="s">
        <v>26</v>
      </c>
      <c r="D250" s="38">
        <v>9000051180</v>
      </c>
      <c r="E250" s="38">
        <v>500</v>
      </c>
      <c r="F250" s="36"/>
      <c r="G250" s="46">
        <f t="shared" si="51"/>
        <v>608.7</v>
      </c>
      <c r="H250" s="46">
        <f t="shared" si="51"/>
        <v>489.1</v>
      </c>
      <c r="I250" s="46">
        <f t="shared" si="51"/>
        <v>0</v>
      </c>
      <c r="J250" s="46">
        <f t="shared" si="51"/>
        <v>0</v>
      </c>
      <c r="K250" s="46">
        <f t="shared" si="51"/>
        <v>0</v>
      </c>
    </row>
    <row r="251" spans="1:11" ht="15" hidden="1">
      <c r="A251" s="6" t="s">
        <v>28</v>
      </c>
      <c r="B251" s="42" t="s">
        <v>24</v>
      </c>
      <c r="C251" s="42" t="s">
        <v>26</v>
      </c>
      <c r="D251" s="38">
        <v>9000051180</v>
      </c>
      <c r="E251" s="38">
        <v>530</v>
      </c>
      <c r="F251" s="36"/>
      <c r="G251" s="46">
        <f t="shared" si="51"/>
        <v>608.7</v>
      </c>
      <c r="H251" s="46">
        <f t="shared" si="51"/>
        <v>489.1</v>
      </c>
      <c r="I251" s="46">
        <f t="shared" si="51"/>
        <v>0</v>
      </c>
      <c r="J251" s="46">
        <f t="shared" si="51"/>
        <v>0</v>
      </c>
      <c r="K251" s="46">
        <f t="shared" si="51"/>
        <v>0</v>
      </c>
    </row>
    <row r="252" spans="1:11" ht="15" hidden="1">
      <c r="A252" s="7" t="s">
        <v>9</v>
      </c>
      <c r="B252" s="42" t="s">
        <v>24</v>
      </c>
      <c r="C252" s="42" t="s">
        <v>26</v>
      </c>
      <c r="D252" s="38">
        <v>9000051180</v>
      </c>
      <c r="E252" s="38">
        <v>530</v>
      </c>
      <c r="F252" s="38">
        <v>2</v>
      </c>
      <c r="G252" s="46">
        <v>608.7</v>
      </c>
      <c r="H252" s="46">
        <v>489.1</v>
      </c>
      <c r="I252" s="46"/>
      <c r="J252" s="46"/>
      <c r="K252" s="46"/>
    </row>
    <row r="253" spans="1:11" ht="28.5">
      <c r="A253" s="5" t="s">
        <v>129</v>
      </c>
      <c r="B253" s="112" t="s">
        <v>130</v>
      </c>
      <c r="C253" s="41"/>
      <c r="D253" s="36"/>
      <c r="E253" s="36"/>
      <c r="F253" s="36"/>
      <c r="G253" s="219" t="e">
        <f>G256</f>
        <v>#REF!</v>
      </c>
      <c r="H253" s="219" t="e">
        <f>H256+H290+H313</f>
        <v>#REF!</v>
      </c>
      <c r="I253" s="219">
        <f>I256</f>
        <v>77</v>
      </c>
      <c r="J253" s="269">
        <f>J256</f>
        <v>77</v>
      </c>
      <c r="K253" s="269">
        <f>K256</f>
        <v>30</v>
      </c>
    </row>
    <row r="254" spans="1:14" ht="15">
      <c r="A254" s="5" t="s">
        <v>8</v>
      </c>
      <c r="B254" s="112" t="s">
        <v>121</v>
      </c>
      <c r="C254" s="41"/>
      <c r="D254" s="36"/>
      <c r="E254" s="36"/>
      <c r="F254" s="36"/>
      <c r="G254" s="219" t="e">
        <f>#REF!</f>
        <v>#REF!</v>
      </c>
      <c r="H254" s="219" t="e">
        <f>H374+H377+H380+#REF!</f>
        <v>#REF!</v>
      </c>
      <c r="I254" s="219">
        <f>I261+I267+I271+I275+I279+I283</f>
        <v>77</v>
      </c>
      <c r="J254" s="269">
        <f>J261+J267+J271+J275+J279+J283</f>
        <v>77</v>
      </c>
      <c r="K254" s="269">
        <f>K261+K267+K271+K275+K279+K283</f>
        <v>30</v>
      </c>
      <c r="N254" s="49"/>
    </row>
    <row r="255" spans="1:11" ht="15">
      <c r="A255" s="5" t="s">
        <v>9</v>
      </c>
      <c r="B255" s="112" t="s">
        <v>122</v>
      </c>
      <c r="C255" s="41"/>
      <c r="D255" s="36"/>
      <c r="E255" s="36"/>
      <c r="F255" s="36"/>
      <c r="G255" s="219">
        <v>0</v>
      </c>
      <c r="H255" s="219" t="e">
        <f>#REF!+H1012+#REF!+#REF!</f>
        <v>#REF!</v>
      </c>
      <c r="I255" s="219">
        <v>0</v>
      </c>
      <c r="J255" s="269">
        <v>0</v>
      </c>
      <c r="K255" s="269">
        <v>0</v>
      </c>
    </row>
    <row r="256" spans="1:11" ht="34.5" customHeight="1">
      <c r="A256" s="5" t="s">
        <v>158</v>
      </c>
      <c r="B256" s="112" t="s">
        <v>130</v>
      </c>
      <c r="C256" s="112" t="s">
        <v>134</v>
      </c>
      <c r="D256" s="37"/>
      <c r="E256" s="37"/>
      <c r="F256" s="37"/>
      <c r="G256" s="219" t="e">
        <f>#REF!</f>
        <v>#REF!</v>
      </c>
      <c r="H256" s="219" t="e">
        <f>#REF!</f>
        <v>#REF!</v>
      </c>
      <c r="I256" s="219">
        <f>I257+I263</f>
        <v>77</v>
      </c>
      <c r="J256" s="269">
        <f>J257+J263</f>
        <v>77</v>
      </c>
      <c r="K256" s="269">
        <f>K257+K263</f>
        <v>30</v>
      </c>
    </row>
    <row r="257" spans="1:12" ht="15">
      <c r="A257" s="6" t="s">
        <v>16</v>
      </c>
      <c r="B257" s="42" t="s">
        <v>130</v>
      </c>
      <c r="C257" s="42" t="s">
        <v>134</v>
      </c>
      <c r="D257" s="38">
        <v>9000000000</v>
      </c>
      <c r="E257" s="36"/>
      <c r="F257" s="36"/>
      <c r="G257" s="46" t="e">
        <f>G258</f>
        <v>#REF!</v>
      </c>
      <c r="H257" s="219">
        <f aca="true" t="shared" si="52" ref="H257:H262">I257-J257</f>
        <v>0</v>
      </c>
      <c r="I257" s="46">
        <f aca="true" t="shared" si="53" ref="I257:K258">I258</f>
        <v>30</v>
      </c>
      <c r="J257" s="46">
        <f t="shared" si="53"/>
        <v>30</v>
      </c>
      <c r="K257" s="46">
        <f t="shared" si="53"/>
        <v>30</v>
      </c>
      <c r="L257" s="24"/>
    </row>
    <row r="258" spans="1:12" ht="51" customHeight="1">
      <c r="A258" s="6" t="s">
        <v>417</v>
      </c>
      <c r="B258" s="42" t="s">
        <v>130</v>
      </c>
      <c r="C258" s="42" t="s">
        <v>134</v>
      </c>
      <c r="D258" s="38">
        <v>9000090310</v>
      </c>
      <c r="E258" s="36"/>
      <c r="F258" s="36"/>
      <c r="G258" s="46" t="e">
        <f>#REF!+G259+#REF!+#REF!</f>
        <v>#REF!</v>
      </c>
      <c r="H258" s="219">
        <f t="shared" si="52"/>
        <v>0</v>
      </c>
      <c r="I258" s="46">
        <f t="shared" si="53"/>
        <v>30</v>
      </c>
      <c r="J258" s="46">
        <f t="shared" si="53"/>
        <v>30</v>
      </c>
      <c r="K258" s="46">
        <f t="shared" si="53"/>
        <v>30</v>
      </c>
      <c r="L258" s="24"/>
    </row>
    <row r="259" spans="1:12" ht="30" customHeight="1">
      <c r="A259" s="31" t="s">
        <v>216</v>
      </c>
      <c r="B259" s="42" t="s">
        <v>130</v>
      </c>
      <c r="C259" s="42" t="s">
        <v>134</v>
      </c>
      <c r="D259" s="38">
        <v>9000090310</v>
      </c>
      <c r="E259" s="38">
        <v>200</v>
      </c>
      <c r="F259" s="36"/>
      <c r="G259" s="46">
        <f aca="true" t="shared" si="54" ref="G259:K260">G260</f>
        <v>4860</v>
      </c>
      <c r="H259" s="219">
        <f t="shared" si="52"/>
        <v>0</v>
      </c>
      <c r="I259" s="46">
        <f t="shared" si="54"/>
        <v>30</v>
      </c>
      <c r="J259" s="46">
        <f t="shared" si="54"/>
        <v>30</v>
      </c>
      <c r="K259" s="46">
        <f t="shared" si="54"/>
        <v>30</v>
      </c>
      <c r="L259" s="24"/>
    </row>
    <row r="260" spans="1:12" ht="30">
      <c r="A260" s="6" t="s">
        <v>20</v>
      </c>
      <c r="B260" s="42" t="s">
        <v>130</v>
      </c>
      <c r="C260" s="42" t="s">
        <v>134</v>
      </c>
      <c r="D260" s="38">
        <v>9000090310</v>
      </c>
      <c r="E260" s="38">
        <v>240</v>
      </c>
      <c r="F260" s="36"/>
      <c r="G260" s="46">
        <f t="shared" si="54"/>
        <v>4860</v>
      </c>
      <c r="H260" s="219">
        <f t="shared" si="52"/>
        <v>0</v>
      </c>
      <c r="I260" s="46">
        <f t="shared" si="54"/>
        <v>30</v>
      </c>
      <c r="J260" s="46">
        <f t="shared" si="54"/>
        <v>30</v>
      </c>
      <c r="K260" s="46">
        <f t="shared" si="54"/>
        <v>30</v>
      </c>
      <c r="L260" s="24"/>
    </row>
    <row r="261" spans="1:12" ht="15">
      <c r="A261" s="7" t="s">
        <v>8</v>
      </c>
      <c r="B261" s="42" t="s">
        <v>130</v>
      </c>
      <c r="C261" s="42" t="s">
        <v>134</v>
      </c>
      <c r="D261" s="38">
        <v>9000090310</v>
      </c>
      <c r="E261" s="38">
        <v>240</v>
      </c>
      <c r="F261" s="38">
        <v>1</v>
      </c>
      <c r="G261" s="46">
        <v>4860</v>
      </c>
      <c r="H261" s="219">
        <f t="shared" si="52"/>
        <v>0</v>
      </c>
      <c r="I261" s="46">
        <v>30</v>
      </c>
      <c r="J261" s="46">
        <v>30</v>
      </c>
      <c r="K261" s="46">
        <v>30</v>
      </c>
      <c r="L261" s="20"/>
    </row>
    <row r="262" spans="1:12" ht="15" customHeight="1" hidden="1">
      <c r="A262" s="7"/>
      <c r="B262" s="42" t="s">
        <v>130</v>
      </c>
      <c r="C262" s="42" t="s">
        <v>134</v>
      </c>
      <c r="D262" s="38"/>
      <c r="E262" s="38">
        <v>244</v>
      </c>
      <c r="F262" s="38"/>
      <c r="G262" s="46"/>
      <c r="H262" s="219">
        <f t="shared" si="52"/>
        <v>0</v>
      </c>
      <c r="I262" s="46">
        <v>100</v>
      </c>
      <c r="J262" s="46">
        <v>100</v>
      </c>
      <c r="K262" s="46">
        <v>100</v>
      </c>
      <c r="L262" s="20"/>
    </row>
    <row r="263" spans="1:14" ht="30">
      <c r="A263" s="31" t="s">
        <v>537</v>
      </c>
      <c r="B263" s="42" t="s">
        <v>130</v>
      </c>
      <c r="C263" s="42" t="s">
        <v>134</v>
      </c>
      <c r="D263" s="38">
        <v>5500000000</v>
      </c>
      <c r="E263" s="36"/>
      <c r="F263" s="36"/>
      <c r="G263" s="46" t="e">
        <f>#REF!</f>
        <v>#REF!</v>
      </c>
      <c r="H263" s="219">
        <f aca="true" t="shared" si="55" ref="H263:H283">I263-J263</f>
        <v>0</v>
      </c>
      <c r="I263" s="46">
        <f>I264+I272+I276+I280+I268</f>
        <v>47</v>
      </c>
      <c r="J263" s="46">
        <f>J264+J272+J276+J280+J268</f>
        <v>47</v>
      </c>
      <c r="K263" s="46">
        <f>K264+K272+K276+K280+K268</f>
        <v>0</v>
      </c>
      <c r="M263" s="49"/>
      <c r="N263" s="49"/>
    </row>
    <row r="264" spans="1:14" ht="45">
      <c r="A264" s="31" t="s">
        <v>455</v>
      </c>
      <c r="B264" s="42" t="s">
        <v>130</v>
      </c>
      <c r="C264" s="42" t="s">
        <v>134</v>
      </c>
      <c r="D264" s="38">
        <v>5500191040</v>
      </c>
      <c r="E264" s="36"/>
      <c r="F264" s="36"/>
      <c r="G264" s="46">
        <f aca="true" t="shared" si="56" ref="G264:K282">G265</f>
        <v>8</v>
      </c>
      <c r="H264" s="219">
        <f t="shared" si="55"/>
        <v>0</v>
      </c>
      <c r="I264" s="46">
        <f t="shared" si="56"/>
        <v>6</v>
      </c>
      <c r="J264" s="46">
        <f t="shared" si="56"/>
        <v>6</v>
      </c>
      <c r="K264" s="46">
        <f t="shared" si="56"/>
        <v>0</v>
      </c>
      <c r="M264" s="49"/>
      <c r="N264" s="49"/>
    </row>
    <row r="265" spans="1:14" ht="30">
      <c r="A265" s="31" t="s">
        <v>216</v>
      </c>
      <c r="B265" s="42" t="s">
        <v>130</v>
      </c>
      <c r="C265" s="42" t="s">
        <v>134</v>
      </c>
      <c r="D265" s="38">
        <v>5500191040</v>
      </c>
      <c r="E265" s="38">
        <v>200</v>
      </c>
      <c r="F265" s="36"/>
      <c r="G265" s="46">
        <f t="shared" si="56"/>
        <v>8</v>
      </c>
      <c r="H265" s="219">
        <f t="shared" si="55"/>
        <v>0</v>
      </c>
      <c r="I265" s="46">
        <f t="shared" si="56"/>
        <v>6</v>
      </c>
      <c r="J265" s="46">
        <f t="shared" si="56"/>
        <v>6</v>
      </c>
      <c r="K265" s="46">
        <f t="shared" si="56"/>
        <v>0</v>
      </c>
      <c r="M265" s="49"/>
      <c r="N265" s="49"/>
    </row>
    <row r="266" spans="1:14" ht="30">
      <c r="A266" s="6" t="s">
        <v>20</v>
      </c>
      <c r="B266" s="42" t="s">
        <v>130</v>
      </c>
      <c r="C266" s="42" t="s">
        <v>134</v>
      </c>
      <c r="D266" s="38">
        <v>5500191040</v>
      </c>
      <c r="E266" s="38">
        <v>240</v>
      </c>
      <c r="F266" s="36"/>
      <c r="G266" s="46">
        <f t="shared" si="56"/>
        <v>8</v>
      </c>
      <c r="H266" s="219">
        <f t="shared" si="55"/>
        <v>0</v>
      </c>
      <c r="I266" s="46">
        <f t="shared" si="56"/>
        <v>6</v>
      </c>
      <c r="J266" s="46">
        <f t="shared" si="56"/>
        <v>6</v>
      </c>
      <c r="K266" s="46">
        <f t="shared" si="56"/>
        <v>0</v>
      </c>
      <c r="M266" s="49"/>
      <c r="N266" s="49"/>
    </row>
    <row r="267" spans="1:14" ht="15">
      <c r="A267" s="7" t="s">
        <v>8</v>
      </c>
      <c r="B267" s="42" t="s">
        <v>130</v>
      </c>
      <c r="C267" s="42" t="s">
        <v>134</v>
      </c>
      <c r="D267" s="38">
        <v>5500191040</v>
      </c>
      <c r="E267" s="38">
        <v>240</v>
      </c>
      <c r="F267" s="38">
        <v>1</v>
      </c>
      <c r="G267" s="46">
        <v>8</v>
      </c>
      <c r="H267" s="219">
        <f t="shared" si="55"/>
        <v>0</v>
      </c>
      <c r="I267" s="46">
        <v>6</v>
      </c>
      <c r="J267" s="46">
        <v>6</v>
      </c>
      <c r="K267" s="46"/>
      <c r="M267" s="49"/>
      <c r="N267" s="49"/>
    </row>
    <row r="268" spans="1:14" ht="45">
      <c r="A268" s="31" t="s">
        <v>456</v>
      </c>
      <c r="B268" s="42" t="s">
        <v>130</v>
      </c>
      <c r="C268" s="42" t="s">
        <v>134</v>
      </c>
      <c r="D268" s="38">
        <v>5500291040</v>
      </c>
      <c r="E268" s="36"/>
      <c r="F268" s="36"/>
      <c r="G268" s="46">
        <f t="shared" si="56"/>
        <v>8</v>
      </c>
      <c r="H268" s="219">
        <f>I268-J268</f>
        <v>0</v>
      </c>
      <c r="I268" s="46">
        <f t="shared" si="56"/>
        <v>5</v>
      </c>
      <c r="J268" s="46">
        <f t="shared" si="56"/>
        <v>5</v>
      </c>
      <c r="K268" s="46">
        <f t="shared" si="56"/>
        <v>0</v>
      </c>
      <c r="M268" s="49"/>
      <c r="N268" s="49"/>
    </row>
    <row r="269" spans="1:14" ht="30">
      <c r="A269" s="31" t="s">
        <v>216</v>
      </c>
      <c r="B269" s="42" t="s">
        <v>130</v>
      </c>
      <c r="C269" s="42" t="s">
        <v>134</v>
      </c>
      <c r="D269" s="38">
        <v>5500291040</v>
      </c>
      <c r="E269" s="38">
        <v>200</v>
      </c>
      <c r="F269" s="36"/>
      <c r="G269" s="46">
        <f t="shared" si="56"/>
        <v>8</v>
      </c>
      <c r="H269" s="219">
        <f>I269-J269</f>
        <v>0</v>
      </c>
      <c r="I269" s="46">
        <f t="shared" si="56"/>
        <v>5</v>
      </c>
      <c r="J269" s="46">
        <f t="shared" si="56"/>
        <v>5</v>
      </c>
      <c r="K269" s="46">
        <f t="shared" si="56"/>
        <v>0</v>
      </c>
      <c r="M269" s="49"/>
      <c r="N269" s="49"/>
    </row>
    <row r="270" spans="1:14" ht="30">
      <c r="A270" s="6" t="s">
        <v>20</v>
      </c>
      <c r="B270" s="42" t="s">
        <v>130</v>
      </c>
      <c r="C270" s="42" t="s">
        <v>134</v>
      </c>
      <c r="D270" s="38">
        <v>5500291040</v>
      </c>
      <c r="E270" s="38">
        <v>240</v>
      </c>
      <c r="F270" s="36"/>
      <c r="G270" s="46">
        <f t="shared" si="56"/>
        <v>8</v>
      </c>
      <c r="H270" s="219">
        <f>I270-J270</f>
        <v>0</v>
      </c>
      <c r="I270" s="46">
        <f t="shared" si="56"/>
        <v>5</v>
      </c>
      <c r="J270" s="46">
        <f t="shared" si="56"/>
        <v>5</v>
      </c>
      <c r="K270" s="46">
        <f t="shared" si="56"/>
        <v>0</v>
      </c>
      <c r="M270" s="49"/>
      <c r="N270" s="49"/>
    </row>
    <row r="271" spans="1:14" ht="15">
      <c r="A271" s="7" t="s">
        <v>8</v>
      </c>
      <c r="B271" s="42" t="s">
        <v>130</v>
      </c>
      <c r="C271" s="42" t="s">
        <v>134</v>
      </c>
      <c r="D271" s="38">
        <v>5500291040</v>
      </c>
      <c r="E271" s="38">
        <v>240</v>
      </c>
      <c r="F271" s="38">
        <v>1</v>
      </c>
      <c r="G271" s="46">
        <v>8</v>
      </c>
      <c r="H271" s="219">
        <f>I271-J271</f>
        <v>0</v>
      </c>
      <c r="I271" s="46">
        <v>5</v>
      </c>
      <c r="J271" s="46">
        <v>5</v>
      </c>
      <c r="K271" s="46"/>
      <c r="M271" s="49"/>
      <c r="N271" s="49"/>
    </row>
    <row r="272" spans="1:14" ht="45">
      <c r="A272" s="31" t="s">
        <v>457</v>
      </c>
      <c r="B272" s="42" t="s">
        <v>130</v>
      </c>
      <c r="C272" s="42" t="s">
        <v>134</v>
      </c>
      <c r="D272" s="38">
        <v>5500391040</v>
      </c>
      <c r="E272" s="36"/>
      <c r="F272" s="36"/>
      <c r="G272" s="46">
        <f t="shared" si="56"/>
        <v>8</v>
      </c>
      <c r="H272" s="219">
        <f t="shared" si="55"/>
        <v>0</v>
      </c>
      <c r="I272" s="46">
        <f t="shared" si="56"/>
        <v>30</v>
      </c>
      <c r="J272" s="46">
        <f t="shared" si="56"/>
        <v>30</v>
      </c>
      <c r="K272" s="46">
        <f t="shared" si="56"/>
        <v>0</v>
      </c>
      <c r="M272" s="49"/>
      <c r="N272" s="49"/>
    </row>
    <row r="273" spans="1:14" ht="30">
      <c r="A273" s="31" t="s">
        <v>216</v>
      </c>
      <c r="B273" s="42" t="s">
        <v>130</v>
      </c>
      <c r="C273" s="42" t="s">
        <v>134</v>
      </c>
      <c r="D273" s="38">
        <v>5500391040</v>
      </c>
      <c r="E273" s="38">
        <v>200</v>
      </c>
      <c r="F273" s="36"/>
      <c r="G273" s="46">
        <f t="shared" si="56"/>
        <v>8</v>
      </c>
      <c r="H273" s="219">
        <f t="shared" si="55"/>
        <v>0</v>
      </c>
      <c r="I273" s="46">
        <f t="shared" si="56"/>
        <v>30</v>
      </c>
      <c r="J273" s="46">
        <f t="shared" si="56"/>
        <v>30</v>
      </c>
      <c r="K273" s="46">
        <f t="shared" si="56"/>
        <v>0</v>
      </c>
      <c r="M273" s="49"/>
      <c r="N273" s="49"/>
    </row>
    <row r="274" spans="1:14" ht="30">
      <c r="A274" s="6" t="s">
        <v>20</v>
      </c>
      <c r="B274" s="42" t="s">
        <v>130</v>
      </c>
      <c r="C274" s="42" t="s">
        <v>134</v>
      </c>
      <c r="D274" s="38">
        <v>5500391040</v>
      </c>
      <c r="E274" s="38">
        <v>240</v>
      </c>
      <c r="F274" s="36"/>
      <c r="G274" s="46">
        <f t="shared" si="56"/>
        <v>8</v>
      </c>
      <c r="H274" s="219">
        <f t="shared" si="55"/>
        <v>0</v>
      </c>
      <c r="I274" s="46">
        <f t="shared" si="56"/>
        <v>30</v>
      </c>
      <c r="J274" s="46">
        <f t="shared" si="56"/>
        <v>30</v>
      </c>
      <c r="K274" s="46">
        <f t="shared" si="56"/>
        <v>0</v>
      </c>
      <c r="M274" s="49"/>
      <c r="N274" s="49"/>
    </row>
    <row r="275" spans="1:14" ht="15">
      <c r="A275" s="7" t="s">
        <v>8</v>
      </c>
      <c r="B275" s="42" t="s">
        <v>130</v>
      </c>
      <c r="C275" s="42" t="s">
        <v>134</v>
      </c>
      <c r="D275" s="38">
        <v>5500391040</v>
      </c>
      <c r="E275" s="38">
        <v>240</v>
      </c>
      <c r="F275" s="38">
        <v>1</v>
      </c>
      <c r="G275" s="46">
        <v>8</v>
      </c>
      <c r="H275" s="219">
        <f t="shared" si="55"/>
        <v>0</v>
      </c>
      <c r="I275" s="46">
        <v>30</v>
      </c>
      <c r="J275" s="46">
        <v>30</v>
      </c>
      <c r="K275" s="46"/>
      <c r="M275" s="49"/>
      <c r="N275" s="49"/>
    </row>
    <row r="276" spans="1:14" ht="30">
      <c r="A276" s="31" t="s">
        <v>458</v>
      </c>
      <c r="B276" s="42" t="s">
        <v>130</v>
      </c>
      <c r="C276" s="42" t="s">
        <v>134</v>
      </c>
      <c r="D276" s="38">
        <v>5500491040</v>
      </c>
      <c r="E276" s="36"/>
      <c r="F276" s="36"/>
      <c r="G276" s="46">
        <f t="shared" si="56"/>
        <v>8</v>
      </c>
      <c r="H276" s="219">
        <f t="shared" si="55"/>
        <v>0</v>
      </c>
      <c r="I276" s="46">
        <f t="shared" si="56"/>
        <v>3</v>
      </c>
      <c r="J276" s="46">
        <f t="shared" si="56"/>
        <v>3</v>
      </c>
      <c r="K276" s="46">
        <f t="shared" si="56"/>
        <v>0</v>
      </c>
      <c r="M276" s="49"/>
      <c r="N276" s="49"/>
    </row>
    <row r="277" spans="1:14" ht="30">
      <c r="A277" s="31" t="s">
        <v>216</v>
      </c>
      <c r="B277" s="42" t="s">
        <v>130</v>
      </c>
      <c r="C277" s="42" t="s">
        <v>134</v>
      </c>
      <c r="D277" s="38">
        <v>5500491040</v>
      </c>
      <c r="E277" s="38">
        <v>200</v>
      </c>
      <c r="F277" s="36"/>
      <c r="G277" s="46">
        <f t="shared" si="56"/>
        <v>8</v>
      </c>
      <c r="H277" s="219">
        <f t="shared" si="55"/>
        <v>0</v>
      </c>
      <c r="I277" s="46">
        <f t="shared" si="56"/>
        <v>3</v>
      </c>
      <c r="J277" s="46">
        <f t="shared" si="56"/>
        <v>3</v>
      </c>
      <c r="K277" s="46">
        <f t="shared" si="56"/>
        <v>0</v>
      </c>
      <c r="M277" s="49"/>
      <c r="N277" s="49"/>
    </row>
    <row r="278" spans="1:14" ht="30">
      <c r="A278" s="6" t="s">
        <v>20</v>
      </c>
      <c r="B278" s="42" t="s">
        <v>130</v>
      </c>
      <c r="C278" s="42" t="s">
        <v>134</v>
      </c>
      <c r="D278" s="38">
        <v>5500491040</v>
      </c>
      <c r="E278" s="38">
        <v>240</v>
      </c>
      <c r="F278" s="36"/>
      <c r="G278" s="46">
        <f t="shared" si="56"/>
        <v>8</v>
      </c>
      <c r="H278" s="219">
        <f t="shared" si="55"/>
        <v>0</v>
      </c>
      <c r="I278" s="46">
        <f t="shared" si="56"/>
        <v>3</v>
      </c>
      <c r="J278" s="46">
        <f t="shared" si="56"/>
        <v>3</v>
      </c>
      <c r="K278" s="46">
        <f t="shared" si="56"/>
        <v>0</v>
      </c>
      <c r="M278" s="49"/>
      <c r="N278" s="49"/>
    </row>
    <row r="279" spans="1:14" ht="15">
      <c r="A279" s="7" t="s">
        <v>8</v>
      </c>
      <c r="B279" s="42" t="s">
        <v>130</v>
      </c>
      <c r="C279" s="42" t="s">
        <v>134</v>
      </c>
      <c r="D279" s="38">
        <v>5500491040</v>
      </c>
      <c r="E279" s="38">
        <v>240</v>
      </c>
      <c r="F279" s="38">
        <v>1</v>
      </c>
      <c r="G279" s="46">
        <v>8</v>
      </c>
      <c r="H279" s="219">
        <f t="shared" si="55"/>
        <v>0</v>
      </c>
      <c r="I279" s="46">
        <v>3</v>
      </c>
      <c r="J279" s="46">
        <v>3</v>
      </c>
      <c r="K279" s="46"/>
      <c r="M279" s="49"/>
      <c r="N279" s="49"/>
    </row>
    <row r="280" spans="1:14" ht="45">
      <c r="A280" s="31" t="s">
        <v>459</v>
      </c>
      <c r="B280" s="42" t="s">
        <v>130</v>
      </c>
      <c r="C280" s="42" t="s">
        <v>134</v>
      </c>
      <c r="D280" s="38">
        <v>5500591040</v>
      </c>
      <c r="E280" s="36"/>
      <c r="F280" s="36"/>
      <c r="G280" s="46">
        <f t="shared" si="56"/>
        <v>8</v>
      </c>
      <c r="H280" s="219">
        <f t="shared" si="55"/>
        <v>0</v>
      </c>
      <c r="I280" s="46">
        <f t="shared" si="56"/>
        <v>3</v>
      </c>
      <c r="J280" s="46">
        <f t="shared" si="56"/>
        <v>3</v>
      </c>
      <c r="K280" s="46">
        <f t="shared" si="56"/>
        <v>0</v>
      </c>
      <c r="M280" s="49"/>
      <c r="N280" s="49"/>
    </row>
    <row r="281" spans="1:14" ht="30">
      <c r="A281" s="31" t="s">
        <v>216</v>
      </c>
      <c r="B281" s="42" t="s">
        <v>130</v>
      </c>
      <c r="C281" s="42" t="s">
        <v>134</v>
      </c>
      <c r="D281" s="38">
        <v>5500591040</v>
      </c>
      <c r="E281" s="38">
        <v>200</v>
      </c>
      <c r="F281" s="36"/>
      <c r="G281" s="46">
        <f t="shared" si="56"/>
        <v>8</v>
      </c>
      <c r="H281" s="219">
        <f t="shared" si="55"/>
        <v>0</v>
      </c>
      <c r="I281" s="46">
        <f t="shared" si="56"/>
        <v>3</v>
      </c>
      <c r="J281" s="46">
        <f t="shared" si="56"/>
        <v>3</v>
      </c>
      <c r="K281" s="46">
        <f t="shared" si="56"/>
        <v>0</v>
      </c>
      <c r="M281" s="49"/>
      <c r="N281" s="49"/>
    </row>
    <row r="282" spans="1:14" ht="30">
      <c r="A282" s="6" t="s">
        <v>20</v>
      </c>
      <c r="B282" s="42" t="s">
        <v>130</v>
      </c>
      <c r="C282" s="42" t="s">
        <v>134</v>
      </c>
      <c r="D282" s="38">
        <v>5500591040</v>
      </c>
      <c r="E282" s="38">
        <v>240</v>
      </c>
      <c r="F282" s="36"/>
      <c r="G282" s="46">
        <f t="shared" si="56"/>
        <v>8</v>
      </c>
      <c r="H282" s="219">
        <f t="shared" si="55"/>
        <v>0</v>
      </c>
      <c r="I282" s="46">
        <f t="shared" si="56"/>
        <v>3</v>
      </c>
      <c r="J282" s="46">
        <f t="shared" si="56"/>
        <v>3</v>
      </c>
      <c r="K282" s="46">
        <f t="shared" si="56"/>
        <v>0</v>
      </c>
      <c r="M282" s="49"/>
      <c r="N282" s="49"/>
    </row>
    <row r="283" spans="1:14" ht="15">
      <c r="A283" s="7" t="s">
        <v>8</v>
      </c>
      <c r="B283" s="42" t="s">
        <v>130</v>
      </c>
      <c r="C283" s="42" t="s">
        <v>134</v>
      </c>
      <c r="D283" s="38">
        <v>5500591040</v>
      </c>
      <c r="E283" s="38">
        <v>240</v>
      </c>
      <c r="F283" s="38">
        <v>1</v>
      </c>
      <c r="G283" s="46">
        <v>8</v>
      </c>
      <c r="H283" s="219">
        <f t="shared" si="55"/>
        <v>0</v>
      </c>
      <c r="I283" s="46">
        <v>3</v>
      </c>
      <c r="J283" s="46">
        <v>3</v>
      </c>
      <c r="K283" s="46"/>
      <c r="M283" s="49"/>
      <c r="N283" s="49"/>
    </row>
    <row r="284" spans="1:11" ht="15">
      <c r="A284" s="5" t="s">
        <v>77</v>
      </c>
      <c r="B284" s="112" t="s">
        <v>78</v>
      </c>
      <c r="C284" s="41"/>
      <c r="D284" s="36"/>
      <c r="E284" s="36"/>
      <c r="F284" s="36"/>
      <c r="G284" s="219" t="e">
        <f>G306+G315+G285+G364+G294</f>
        <v>#REF!</v>
      </c>
      <c r="H284" s="219" t="e">
        <f>H306+H315+H285+H364</f>
        <v>#REF!</v>
      </c>
      <c r="I284" s="219">
        <f>I306+I315+I285+I364+I294+I300</f>
        <v>16603</v>
      </c>
      <c r="J284" s="269">
        <f>J306+J315+J285+J364+J294+J300</f>
        <v>16603</v>
      </c>
      <c r="K284" s="269">
        <f>K306+K315+K285+K364+K294+K300</f>
        <v>16298</v>
      </c>
    </row>
    <row r="285" spans="1:11" ht="15" customHeight="1" hidden="1">
      <c r="A285" s="5" t="s">
        <v>79</v>
      </c>
      <c r="B285" s="112" t="s">
        <v>78</v>
      </c>
      <c r="C285" s="112" t="s">
        <v>80</v>
      </c>
      <c r="D285" s="37"/>
      <c r="E285" s="37"/>
      <c r="F285" s="37"/>
      <c r="G285" s="219">
        <f aca="true" t="shared" si="57" ref="G285:K290">G286</f>
        <v>0</v>
      </c>
      <c r="H285" s="219">
        <f t="shared" si="57"/>
        <v>91</v>
      </c>
      <c r="I285" s="219">
        <f t="shared" si="57"/>
        <v>0</v>
      </c>
      <c r="J285" s="269">
        <f t="shared" si="57"/>
        <v>0</v>
      </c>
      <c r="K285" s="269">
        <f t="shared" si="57"/>
        <v>0</v>
      </c>
    </row>
    <row r="286" spans="1:11" ht="60" customHeight="1" hidden="1">
      <c r="A286" s="6" t="s">
        <v>81</v>
      </c>
      <c r="B286" s="42" t="s">
        <v>78</v>
      </c>
      <c r="C286" s="42" t="s">
        <v>80</v>
      </c>
      <c r="D286" s="38" t="s">
        <v>82</v>
      </c>
      <c r="E286" s="36"/>
      <c r="F286" s="36"/>
      <c r="G286" s="219">
        <f t="shared" si="57"/>
        <v>0</v>
      </c>
      <c r="H286" s="46">
        <f t="shared" si="57"/>
        <v>91</v>
      </c>
      <c r="I286" s="219">
        <f t="shared" si="57"/>
        <v>0</v>
      </c>
      <c r="J286" s="269">
        <f t="shared" si="57"/>
        <v>0</v>
      </c>
      <c r="K286" s="269">
        <f t="shared" si="57"/>
        <v>0</v>
      </c>
    </row>
    <row r="287" spans="1:11" ht="105" customHeight="1" hidden="1">
      <c r="A287" s="6" t="s">
        <v>83</v>
      </c>
      <c r="B287" s="42" t="s">
        <v>78</v>
      </c>
      <c r="C287" s="42" t="s">
        <v>80</v>
      </c>
      <c r="D287" s="38" t="s">
        <v>84</v>
      </c>
      <c r="E287" s="36"/>
      <c r="F287" s="36"/>
      <c r="G287" s="219">
        <f t="shared" si="57"/>
        <v>0</v>
      </c>
      <c r="H287" s="46">
        <f t="shared" si="57"/>
        <v>91</v>
      </c>
      <c r="I287" s="219">
        <f t="shared" si="57"/>
        <v>0</v>
      </c>
      <c r="J287" s="269">
        <f t="shared" si="57"/>
        <v>0</v>
      </c>
      <c r="K287" s="269">
        <f t="shared" si="57"/>
        <v>0</v>
      </c>
    </row>
    <row r="288" spans="1:11" ht="111" customHeight="1" hidden="1">
      <c r="A288" s="6" t="s">
        <v>85</v>
      </c>
      <c r="B288" s="42" t="s">
        <v>78</v>
      </c>
      <c r="C288" s="42" t="s">
        <v>80</v>
      </c>
      <c r="D288" s="38" t="s">
        <v>86</v>
      </c>
      <c r="E288" s="36"/>
      <c r="F288" s="36"/>
      <c r="G288" s="219">
        <f t="shared" si="57"/>
        <v>0</v>
      </c>
      <c r="H288" s="46">
        <f t="shared" si="57"/>
        <v>91</v>
      </c>
      <c r="I288" s="219">
        <f t="shared" si="57"/>
        <v>0</v>
      </c>
      <c r="J288" s="269">
        <f t="shared" si="57"/>
        <v>0</v>
      </c>
      <c r="K288" s="269">
        <f t="shared" si="57"/>
        <v>0</v>
      </c>
    </row>
    <row r="289" spans="1:11" ht="15" customHeight="1" hidden="1">
      <c r="A289" s="6" t="s">
        <v>21</v>
      </c>
      <c r="B289" s="42" t="s">
        <v>78</v>
      </c>
      <c r="C289" s="42" t="s">
        <v>80</v>
      </c>
      <c r="D289" s="38" t="s">
        <v>86</v>
      </c>
      <c r="E289" s="38">
        <v>800</v>
      </c>
      <c r="F289" s="36"/>
      <c r="G289" s="219">
        <f t="shared" si="57"/>
        <v>0</v>
      </c>
      <c r="H289" s="46">
        <f t="shared" si="57"/>
        <v>91</v>
      </c>
      <c r="I289" s="219">
        <f t="shared" si="57"/>
        <v>0</v>
      </c>
      <c r="J289" s="269">
        <f t="shared" si="57"/>
        <v>0</v>
      </c>
      <c r="K289" s="269">
        <f t="shared" si="57"/>
        <v>0</v>
      </c>
    </row>
    <row r="290" spans="1:11" ht="45" customHeight="1" hidden="1">
      <c r="A290" s="6" t="s">
        <v>87</v>
      </c>
      <c r="B290" s="42" t="s">
        <v>78</v>
      </c>
      <c r="C290" s="42" t="s">
        <v>80</v>
      </c>
      <c r="D290" s="38" t="s">
        <v>86</v>
      </c>
      <c r="E290" s="38">
        <v>810</v>
      </c>
      <c r="F290" s="36"/>
      <c r="G290" s="219">
        <f t="shared" si="57"/>
        <v>0</v>
      </c>
      <c r="H290" s="46">
        <f t="shared" si="57"/>
        <v>91</v>
      </c>
      <c r="I290" s="219">
        <f t="shared" si="57"/>
        <v>0</v>
      </c>
      <c r="J290" s="269">
        <f t="shared" si="57"/>
        <v>0</v>
      </c>
      <c r="K290" s="269">
        <f t="shared" si="57"/>
        <v>0</v>
      </c>
    </row>
    <row r="291" spans="1:11" ht="15" customHeight="1" hidden="1">
      <c r="A291" s="7" t="s">
        <v>8</v>
      </c>
      <c r="B291" s="42" t="s">
        <v>78</v>
      </c>
      <c r="C291" s="42" t="s">
        <v>80</v>
      </c>
      <c r="D291" s="38" t="s">
        <v>86</v>
      </c>
      <c r="E291" s="38">
        <v>810</v>
      </c>
      <c r="F291" s="38">
        <v>1</v>
      </c>
      <c r="G291" s="219"/>
      <c r="H291" s="46">
        <v>91</v>
      </c>
      <c r="I291" s="219"/>
      <c r="J291" s="269"/>
      <c r="K291" s="269"/>
    </row>
    <row r="292" spans="1:14" ht="15">
      <c r="A292" s="5" t="s">
        <v>8</v>
      </c>
      <c r="B292" s="112" t="s">
        <v>121</v>
      </c>
      <c r="C292" s="41"/>
      <c r="D292" s="36"/>
      <c r="E292" s="36"/>
      <c r="F292" s="36"/>
      <c r="G292" s="219" t="e">
        <f>G299+G314+G328+G331+#REF!+#REF!</f>
        <v>#REF!</v>
      </c>
      <c r="H292" s="219" t="e">
        <f>H390+H393+H404+#REF!</f>
        <v>#REF!</v>
      </c>
      <c r="I292" s="219">
        <f>I314+I328+I335+I359+I363+I369+I347+I350+I312</f>
        <v>16603</v>
      </c>
      <c r="J292" s="269">
        <f>J314+J328+J335+J359+J363+J369+J347+J350+J312</f>
        <v>16603</v>
      </c>
      <c r="K292" s="269">
        <f>K314+K328+K335+K359+K363+K369+K347+K350+K312</f>
        <v>16298</v>
      </c>
      <c r="N292" s="49"/>
    </row>
    <row r="293" spans="1:11" ht="15">
      <c r="A293" s="5" t="s">
        <v>9</v>
      </c>
      <c r="B293" s="112" t="s">
        <v>122</v>
      </c>
      <c r="C293" s="41"/>
      <c r="D293" s="36"/>
      <c r="E293" s="36"/>
      <c r="F293" s="36"/>
      <c r="G293" s="219" t="e">
        <f>G324+#REF!</f>
        <v>#REF!</v>
      </c>
      <c r="H293" s="219" t="e">
        <f>#REF!+H1028+#REF!+#REF!</f>
        <v>#REF!</v>
      </c>
      <c r="I293" s="219">
        <f>I355+I305</f>
        <v>0</v>
      </c>
      <c r="J293" s="269">
        <f>J355+J305</f>
        <v>0</v>
      </c>
      <c r="K293" s="269">
        <f>K355+K305</f>
        <v>0</v>
      </c>
    </row>
    <row r="294" spans="1:11" ht="15" customHeight="1" hidden="1">
      <c r="A294" s="5" t="s">
        <v>79</v>
      </c>
      <c r="B294" s="112" t="s">
        <v>78</v>
      </c>
      <c r="C294" s="112" t="s">
        <v>80</v>
      </c>
      <c r="D294" s="37"/>
      <c r="E294" s="37"/>
      <c r="F294" s="37"/>
      <c r="G294" s="219">
        <f aca="true" t="shared" si="58" ref="G294:K298">G295</f>
        <v>0</v>
      </c>
      <c r="H294" s="219" t="e">
        <f t="shared" si="58"/>
        <v>#REF!</v>
      </c>
      <c r="I294" s="219">
        <f t="shared" si="58"/>
        <v>0</v>
      </c>
      <c r="J294" s="269">
        <f t="shared" si="58"/>
        <v>0</v>
      </c>
      <c r="K294" s="269">
        <f t="shared" si="58"/>
        <v>0</v>
      </c>
    </row>
    <row r="295" spans="1:11" ht="15" customHeight="1" hidden="1">
      <c r="A295" s="6" t="s">
        <v>16</v>
      </c>
      <c r="B295" s="42" t="s">
        <v>78</v>
      </c>
      <c r="C295" s="42" t="s">
        <v>80</v>
      </c>
      <c r="D295" s="38">
        <v>9000000000</v>
      </c>
      <c r="E295" s="36"/>
      <c r="F295" s="36"/>
      <c r="G295" s="46">
        <f>G296</f>
        <v>0</v>
      </c>
      <c r="H295" s="46" t="e">
        <f>#REF!</f>
        <v>#REF!</v>
      </c>
      <c r="I295" s="46">
        <f>I296</f>
        <v>0</v>
      </c>
      <c r="J295" s="46">
        <f>J296</f>
        <v>0</v>
      </c>
      <c r="K295" s="46">
        <f>K296</f>
        <v>0</v>
      </c>
    </row>
    <row r="296" spans="1:11" ht="60" customHeight="1" hidden="1">
      <c r="A296" s="6" t="s">
        <v>218</v>
      </c>
      <c r="B296" s="42" t="s">
        <v>78</v>
      </c>
      <c r="C296" s="42" t="s">
        <v>80</v>
      </c>
      <c r="D296" s="38">
        <v>9000090440</v>
      </c>
      <c r="E296" s="36"/>
      <c r="F296" s="36"/>
      <c r="G296" s="46">
        <f t="shared" si="58"/>
        <v>0</v>
      </c>
      <c r="H296" s="46">
        <f t="shared" si="58"/>
        <v>91</v>
      </c>
      <c r="I296" s="46">
        <f t="shared" si="58"/>
        <v>0</v>
      </c>
      <c r="J296" s="46">
        <f t="shared" si="58"/>
        <v>0</v>
      </c>
      <c r="K296" s="46">
        <f t="shared" si="58"/>
        <v>0</v>
      </c>
    </row>
    <row r="297" spans="1:11" ht="15" customHeight="1" hidden="1">
      <c r="A297" s="6" t="s">
        <v>21</v>
      </c>
      <c r="B297" s="42" t="s">
        <v>78</v>
      </c>
      <c r="C297" s="42" t="s">
        <v>80</v>
      </c>
      <c r="D297" s="38">
        <v>9000090440</v>
      </c>
      <c r="E297" s="38">
        <v>800</v>
      </c>
      <c r="F297" s="36"/>
      <c r="G297" s="46">
        <f t="shared" si="58"/>
        <v>0</v>
      </c>
      <c r="H297" s="46">
        <f t="shared" si="58"/>
        <v>91</v>
      </c>
      <c r="I297" s="46">
        <f t="shared" si="58"/>
        <v>0</v>
      </c>
      <c r="J297" s="46">
        <f t="shared" si="58"/>
        <v>0</v>
      </c>
      <c r="K297" s="46">
        <f t="shared" si="58"/>
        <v>0</v>
      </c>
    </row>
    <row r="298" spans="1:11" ht="45" customHeight="1" hidden="1">
      <c r="A298" s="6" t="s">
        <v>87</v>
      </c>
      <c r="B298" s="42" t="s">
        <v>78</v>
      </c>
      <c r="C298" s="42" t="s">
        <v>80</v>
      </c>
      <c r="D298" s="38">
        <v>9000090440</v>
      </c>
      <c r="E298" s="38">
        <v>810</v>
      </c>
      <c r="F298" s="36"/>
      <c r="G298" s="46">
        <f t="shared" si="58"/>
        <v>0</v>
      </c>
      <c r="H298" s="46">
        <f t="shared" si="58"/>
        <v>91</v>
      </c>
      <c r="I298" s="46">
        <f t="shared" si="58"/>
        <v>0</v>
      </c>
      <c r="J298" s="46">
        <f t="shared" si="58"/>
        <v>0</v>
      </c>
      <c r="K298" s="46">
        <f t="shared" si="58"/>
        <v>0</v>
      </c>
    </row>
    <row r="299" spans="1:11" ht="15" customHeight="1" hidden="1">
      <c r="A299" s="7" t="s">
        <v>8</v>
      </c>
      <c r="B299" s="42" t="s">
        <v>78</v>
      </c>
      <c r="C299" s="42" t="s">
        <v>80</v>
      </c>
      <c r="D299" s="38">
        <v>9000090440</v>
      </c>
      <c r="E299" s="38">
        <v>810</v>
      </c>
      <c r="F299" s="38">
        <v>1</v>
      </c>
      <c r="G299" s="46"/>
      <c r="H299" s="46">
        <v>91</v>
      </c>
      <c r="I299" s="46"/>
      <c r="J299" s="46"/>
      <c r="K299" s="46"/>
    </row>
    <row r="300" spans="1:14" ht="17.25" customHeight="1" hidden="1">
      <c r="A300" s="196" t="s">
        <v>79</v>
      </c>
      <c r="B300" s="112" t="s">
        <v>78</v>
      </c>
      <c r="C300" s="112" t="s">
        <v>80</v>
      </c>
      <c r="D300" s="37"/>
      <c r="E300" s="37"/>
      <c r="F300" s="37"/>
      <c r="G300" s="219" t="e">
        <f>#REF!+G301</f>
        <v>#REF!</v>
      </c>
      <c r="H300" s="219">
        <f aca="true" t="shared" si="59" ref="H300:H305">I300-J300</f>
        <v>0</v>
      </c>
      <c r="I300" s="219">
        <f aca="true" t="shared" si="60" ref="I300:K304">I301</f>
        <v>0</v>
      </c>
      <c r="J300" s="269">
        <f t="shared" si="60"/>
        <v>0</v>
      </c>
      <c r="K300" s="269">
        <f t="shared" si="60"/>
        <v>0</v>
      </c>
      <c r="M300" s="49"/>
      <c r="N300" s="49"/>
    </row>
    <row r="301" spans="1:14" ht="15" customHeight="1" hidden="1">
      <c r="A301" s="6" t="s">
        <v>16</v>
      </c>
      <c r="B301" s="42" t="s">
        <v>78</v>
      </c>
      <c r="C301" s="42" t="s">
        <v>80</v>
      </c>
      <c r="D301" s="38">
        <v>9000000000</v>
      </c>
      <c r="E301" s="38"/>
      <c r="F301" s="38"/>
      <c r="G301" s="46">
        <f>G302</f>
        <v>15</v>
      </c>
      <c r="H301" s="219">
        <f t="shared" si="59"/>
        <v>0</v>
      </c>
      <c r="I301" s="46">
        <f t="shared" si="60"/>
        <v>0</v>
      </c>
      <c r="J301" s="46">
        <f t="shared" si="60"/>
        <v>0</v>
      </c>
      <c r="K301" s="46">
        <f t="shared" si="60"/>
        <v>0</v>
      </c>
      <c r="M301" s="49"/>
      <c r="N301" s="49"/>
    </row>
    <row r="302" spans="1:14" ht="45" customHeight="1" hidden="1">
      <c r="A302" s="197" t="s">
        <v>508</v>
      </c>
      <c r="B302" s="42" t="s">
        <v>78</v>
      </c>
      <c r="C302" s="42" t="s">
        <v>80</v>
      </c>
      <c r="D302" s="198" t="s">
        <v>509</v>
      </c>
      <c r="E302" s="38"/>
      <c r="F302" s="38"/>
      <c r="G302" s="46">
        <f>G303</f>
        <v>15</v>
      </c>
      <c r="H302" s="219">
        <f t="shared" si="59"/>
        <v>0</v>
      </c>
      <c r="I302" s="46">
        <f t="shared" si="60"/>
        <v>0</v>
      </c>
      <c r="J302" s="46">
        <f t="shared" si="60"/>
        <v>0</v>
      </c>
      <c r="K302" s="46">
        <f t="shared" si="60"/>
        <v>0</v>
      </c>
      <c r="M302" s="49"/>
      <c r="N302" s="49"/>
    </row>
    <row r="303" spans="1:14" ht="30" customHeight="1" hidden="1">
      <c r="A303" s="31" t="s">
        <v>216</v>
      </c>
      <c r="B303" s="42" t="s">
        <v>78</v>
      </c>
      <c r="C303" s="42" t="s">
        <v>80</v>
      </c>
      <c r="D303" s="198" t="s">
        <v>509</v>
      </c>
      <c r="E303" s="38">
        <v>200</v>
      </c>
      <c r="F303" s="38"/>
      <c r="G303" s="46">
        <f>G304</f>
        <v>15</v>
      </c>
      <c r="H303" s="219">
        <f t="shared" si="59"/>
        <v>0</v>
      </c>
      <c r="I303" s="46">
        <f t="shared" si="60"/>
        <v>0</v>
      </c>
      <c r="J303" s="46">
        <f t="shared" si="60"/>
        <v>0</v>
      </c>
      <c r="K303" s="46">
        <f t="shared" si="60"/>
        <v>0</v>
      </c>
      <c r="M303" s="49"/>
      <c r="N303" s="49"/>
    </row>
    <row r="304" spans="1:14" ht="30" customHeight="1" hidden="1">
      <c r="A304" s="6" t="s">
        <v>20</v>
      </c>
      <c r="B304" s="42" t="s">
        <v>78</v>
      </c>
      <c r="C304" s="42" t="s">
        <v>80</v>
      </c>
      <c r="D304" s="198" t="s">
        <v>509</v>
      </c>
      <c r="E304" s="38">
        <v>240</v>
      </c>
      <c r="F304" s="38"/>
      <c r="G304" s="46">
        <f>G305</f>
        <v>15</v>
      </c>
      <c r="H304" s="219">
        <f t="shared" si="59"/>
        <v>0</v>
      </c>
      <c r="I304" s="46">
        <f t="shared" si="60"/>
        <v>0</v>
      </c>
      <c r="J304" s="46">
        <f t="shared" si="60"/>
        <v>0</v>
      </c>
      <c r="K304" s="46">
        <f t="shared" si="60"/>
        <v>0</v>
      </c>
      <c r="M304" s="49"/>
      <c r="N304" s="49"/>
    </row>
    <row r="305" spans="1:14" ht="15" customHeight="1" hidden="1">
      <c r="A305" s="7" t="s">
        <v>9</v>
      </c>
      <c r="B305" s="42" t="s">
        <v>78</v>
      </c>
      <c r="C305" s="42" t="s">
        <v>80</v>
      </c>
      <c r="D305" s="198" t="s">
        <v>509</v>
      </c>
      <c r="E305" s="38">
        <v>240</v>
      </c>
      <c r="F305" s="38">
        <v>2</v>
      </c>
      <c r="G305" s="46">
        <v>15</v>
      </c>
      <c r="H305" s="219">
        <f t="shared" si="59"/>
        <v>0</v>
      </c>
      <c r="I305" s="46"/>
      <c r="J305" s="46"/>
      <c r="K305" s="46"/>
      <c r="M305" s="59"/>
      <c r="N305" s="59"/>
    </row>
    <row r="306" spans="1:11" ht="15">
      <c r="A306" s="5" t="s">
        <v>88</v>
      </c>
      <c r="B306" s="112" t="s">
        <v>78</v>
      </c>
      <c r="C306" s="112" t="s">
        <v>89</v>
      </c>
      <c r="D306" s="37"/>
      <c r="E306" s="37"/>
      <c r="F306" s="37"/>
      <c r="G306" s="219">
        <f aca="true" t="shared" si="61" ref="G306:K313">G307</f>
        <v>2670</v>
      </c>
      <c r="H306" s="219">
        <f t="shared" si="61"/>
        <v>1036.2</v>
      </c>
      <c r="I306" s="219">
        <f t="shared" si="61"/>
        <v>3600</v>
      </c>
      <c r="J306" s="269">
        <f t="shared" si="61"/>
        <v>3600</v>
      </c>
      <c r="K306" s="269">
        <f t="shared" si="61"/>
        <v>3600</v>
      </c>
    </row>
    <row r="307" spans="1:11" ht="15">
      <c r="A307" s="6" t="s">
        <v>16</v>
      </c>
      <c r="B307" s="42" t="s">
        <v>78</v>
      </c>
      <c r="C307" s="42" t="s">
        <v>89</v>
      </c>
      <c r="D307" s="38">
        <v>9000000000</v>
      </c>
      <c r="E307" s="36"/>
      <c r="F307" s="36"/>
      <c r="G307" s="46">
        <f t="shared" si="61"/>
        <v>2670</v>
      </c>
      <c r="H307" s="46">
        <f t="shared" si="61"/>
        <v>1036.2</v>
      </c>
      <c r="I307" s="46">
        <f t="shared" si="61"/>
        <v>3600</v>
      </c>
      <c r="J307" s="46">
        <f t="shared" si="61"/>
        <v>3600</v>
      </c>
      <c r="K307" s="46">
        <f t="shared" si="61"/>
        <v>3600</v>
      </c>
    </row>
    <row r="308" spans="1:11" ht="15">
      <c r="A308" s="6" t="s">
        <v>590</v>
      </c>
      <c r="B308" s="42" t="s">
        <v>78</v>
      </c>
      <c r="C308" s="42" t="s">
        <v>89</v>
      </c>
      <c r="D308" s="38">
        <v>9000090410</v>
      </c>
      <c r="E308" s="36"/>
      <c r="F308" s="36"/>
      <c r="G308" s="46">
        <f t="shared" si="61"/>
        <v>2670</v>
      </c>
      <c r="H308" s="46">
        <f t="shared" si="61"/>
        <v>1036.2</v>
      </c>
      <c r="I308" s="46">
        <f t="shared" si="61"/>
        <v>3600</v>
      </c>
      <c r="J308" s="46">
        <f t="shared" si="61"/>
        <v>3600</v>
      </c>
      <c r="K308" s="46">
        <f t="shared" si="61"/>
        <v>3600</v>
      </c>
    </row>
    <row r="309" spans="1:11" ht="15">
      <c r="A309" s="6" t="s">
        <v>21</v>
      </c>
      <c r="B309" s="42" t="s">
        <v>78</v>
      </c>
      <c r="C309" s="42" t="s">
        <v>89</v>
      </c>
      <c r="D309" s="38">
        <v>9000090410</v>
      </c>
      <c r="E309" s="38">
        <v>800</v>
      </c>
      <c r="F309" s="36"/>
      <c r="G309" s="46">
        <f>G313</f>
        <v>2670</v>
      </c>
      <c r="H309" s="46">
        <f>H313</f>
        <v>1036.2</v>
      </c>
      <c r="I309" s="46">
        <f>I310+I313</f>
        <v>3600</v>
      </c>
      <c r="J309" s="46">
        <f>J310+J313</f>
        <v>3600</v>
      </c>
      <c r="K309" s="46">
        <f>K310+K313</f>
        <v>3600</v>
      </c>
    </row>
    <row r="310" spans="1:14" ht="30">
      <c r="A310" s="31" t="s">
        <v>216</v>
      </c>
      <c r="B310" s="42" t="s">
        <v>78</v>
      </c>
      <c r="C310" s="42" t="s">
        <v>89</v>
      </c>
      <c r="D310" s="38">
        <v>9000090410</v>
      </c>
      <c r="E310" s="38">
        <v>200</v>
      </c>
      <c r="F310" s="38"/>
      <c r="G310" s="46">
        <f>G311</f>
        <v>4517</v>
      </c>
      <c r="H310" s="256">
        <f>I310-J310</f>
        <v>0</v>
      </c>
      <c r="I310" s="46">
        <f aca="true" t="shared" si="62" ref="I310:K311">I311</f>
        <v>3600</v>
      </c>
      <c r="J310" s="46">
        <f t="shared" si="62"/>
        <v>3600</v>
      </c>
      <c r="K310" s="46">
        <f t="shared" si="62"/>
        <v>3600</v>
      </c>
      <c r="M310" s="49"/>
      <c r="N310" s="49"/>
    </row>
    <row r="311" spans="1:14" ht="30">
      <c r="A311" s="6" t="s">
        <v>20</v>
      </c>
      <c r="B311" s="42" t="s">
        <v>78</v>
      </c>
      <c r="C311" s="42" t="s">
        <v>89</v>
      </c>
      <c r="D311" s="38">
        <v>9000090410</v>
      </c>
      <c r="E311" s="38">
        <v>240</v>
      </c>
      <c r="F311" s="38"/>
      <c r="G311" s="46">
        <f>G312</f>
        <v>4517</v>
      </c>
      <c r="H311" s="256">
        <f>I311-J311</f>
        <v>0</v>
      </c>
      <c r="I311" s="46">
        <f t="shared" si="62"/>
        <v>3600</v>
      </c>
      <c r="J311" s="46">
        <f t="shared" si="62"/>
        <v>3600</v>
      </c>
      <c r="K311" s="46">
        <f t="shared" si="62"/>
        <v>3600</v>
      </c>
      <c r="M311" s="49"/>
      <c r="N311" s="49"/>
    </row>
    <row r="312" spans="1:14" ht="15">
      <c r="A312" s="7" t="s">
        <v>8</v>
      </c>
      <c r="B312" s="42" t="s">
        <v>78</v>
      </c>
      <c r="C312" s="42" t="s">
        <v>89</v>
      </c>
      <c r="D312" s="38">
        <v>9000090410</v>
      </c>
      <c r="E312" s="38">
        <v>240</v>
      </c>
      <c r="F312" s="38">
        <v>1</v>
      </c>
      <c r="G312" s="46">
        <v>4517</v>
      </c>
      <c r="H312" s="256">
        <f>I312-J312</f>
        <v>0</v>
      </c>
      <c r="I312" s="46">
        <v>3600</v>
      </c>
      <c r="J312" s="46">
        <v>3600</v>
      </c>
      <c r="K312" s="46">
        <v>3600</v>
      </c>
      <c r="M312" s="49"/>
      <c r="N312" s="49"/>
    </row>
    <row r="313" spans="1:11" ht="45" hidden="1">
      <c r="A313" s="6" t="s">
        <v>87</v>
      </c>
      <c r="B313" s="42" t="s">
        <v>78</v>
      </c>
      <c r="C313" s="42" t="s">
        <v>89</v>
      </c>
      <c r="D313" s="38">
        <v>9000090410</v>
      </c>
      <c r="E313" s="38">
        <v>810</v>
      </c>
      <c r="F313" s="36"/>
      <c r="G313" s="46">
        <f t="shared" si="61"/>
        <v>2670</v>
      </c>
      <c r="H313" s="46">
        <f t="shared" si="61"/>
        <v>1036.2</v>
      </c>
      <c r="I313" s="46">
        <f t="shared" si="61"/>
        <v>0</v>
      </c>
      <c r="J313" s="46">
        <f t="shared" si="61"/>
        <v>0</v>
      </c>
      <c r="K313" s="46">
        <f t="shared" si="61"/>
        <v>0</v>
      </c>
    </row>
    <row r="314" spans="1:11" ht="15" hidden="1">
      <c r="A314" s="7" t="s">
        <v>8</v>
      </c>
      <c r="B314" s="42" t="s">
        <v>78</v>
      </c>
      <c r="C314" s="42" t="s">
        <v>89</v>
      </c>
      <c r="D314" s="38">
        <v>9000090410</v>
      </c>
      <c r="E314" s="38">
        <v>810</v>
      </c>
      <c r="F314" s="38">
        <v>1</v>
      </c>
      <c r="G314" s="46">
        <v>2670</v>
      </c>
      <c r="H314" s="46">
        <v>1036.2</v>
      </c>
      <c r="I314" s="46"/>
      <c r="J314" s="46"/>
      <c r="K314" s="46"/>
    </row>
    <row r="315" spans="1:11" s="55" customFormat="1" ht="14.25">
      <c r="A315" s="5" t="s">
        <v>90</v>
      </c>
      <c r="B315" s="112" t="s">
        <v>78</v>
      </c>
      <c r="C315" s="112" t="s">
        <v>91</v>
      </c>
      <c r="D315" s="113"/>
      <c r="E315" s="113"/>
      <c r="F315" s="113"/>
      <c r="G315" s="219" t="e">
        <f>G320+G316+#REF!</f>
        <v>#REF!</v>
      </c>
      <c r="H315" s="219" t="e">
        <f>H320+#REF!</f>
        <v>#REF!</v>
      </c>
      <c r="I315" s="219">
        <f>I320+I351</f>
        <v>12998</v>
      </c>
      <c r="J315" s="269">
        <f>J320+J351</f>
        <v>12998</v>
      </c>
      <c r="K315" s="269">
        <f>K320+K351</f>
        <v>12698</v>
      </c>
    </row>
    <row r="316" spans="1:11" ht="30" customHeight="1" hidden="1">
      <c r="A316" s="6" t="s">
        <v>92</v>
      </c>
      <c r="B316" s="42" t="s">
        <v>78</v>
      </c>
      <c r="C316" s="42" t="s">
        <v>91</v>
      </c>
      <c r="D316" s="38" t="s">
        <v>93</v>
      </c>
      <c r="E316" s="38"/>
      <c r="F316" s="44"/>
      <c r="G316" s="46">
        <f aca="true" t="shared" si="63" ref="G316:K318">G317</f>
        <v>0</v>
      </c>
      <c r="H316" s="46">
        <f t="shared" si="63"/>
        <v>20106.03943</v>
      </c>
      <c r="I316" s="46">
        <f t="shared" si="63"/>
        <v>0</v>
      </c>
      <c r="J316" s="46">
        <f t="shared" si="63"/>
        <v>0</v>
      </c>
      <c r="K316" s="46">
        <f t="shared" si="63"/>
        <v>0</v>
      </c>
    </row>
    <row r="317" spans="1:11" ht="75" customHeight="1" hidden="1">
      <c r="A317" s="6" t="s">
        <v>94</v>
      </c>
      <c r="B317" s="42" t="s">
        <v>78</v>
      </c>
      <c r="C317" s="42" t="s">
        <v>91</v>
      </c>
      <c r="D317" s="38" t="s">
        <v>93</v>
      </c>
      <c r="E317" s="38">
        <v>200</v>
      </c>
      <c r="F317" s="44"/>
      <c r="G317" s="46">
        <f t="shared" si="63"/>
        <v>0</v>
      </c>
      <c r="H317" s="46">
        <f t="shared" si="63"/>
        <v>20106.03943</v>
      </c>
      <c r="I317" s="46">
        <f t="shared" si="63"/>
        <v>0</v>
      </c>
      <c r="J317" s="46">
        <f t="shared" si="63"/>
        <v>0</v>
      </c>
      <c r="K317" s="46">
        <f t="shared" si="63"/>
        <v>0</v>
      </c>
    </row>
    <row r="318" spans="1:11" ht="75" customHeight="1" hidden="1">
      <c r="A318" s="6" t="s">
        <v>95</v>
      </c>
      <c r="B318" s="42" t="s">
        <v>78</v>
      </c>
      <c r="C318" s="42" t="s">
        <v>91</v>
      </c>
      <c r="D318" s="38" t="s">
        <v>93</v>
      </c>
      <c r="E318" s="38">
        <v>240</v>
      </c>
      <c r="F318" s="44"/>
      <c r="G318" s="46">
        <f t="shared" si="63"/>
        <v>0</v>
      </c>
      <c r="H318" s="46">
        <f t="shared" si="63"/>
        <v>20106.03943</v>
      </c>
      <c r="I318" s="46">
        <f t="shared" si="63"/>
        <v>0</v>
      </c>
      <c r="J318" s="46">
        <f t="shared" si="63"/>
        <v>0</v>
      </c>
      <c r="K318" s="46">
        <f t="shared" si="63"/>
        <v>0</v>
      </c>
    </row>
    <row r="319" spans="1:11" ht="15" customHeight="1" hidden="1">
      <c r="A319" s="7" t="s">
        <v>9</v>
      </c>
      <c r="B319" s="42" t="s">
        <v>78</v>
      </c>
      <c r="C319" s="42" t="s">
        <v>91</v>
      </c>
      <c r="D319" s="38" t="s">
        <v>93</v>
      </c>
      <c r="E319" s="38">
        <v>240</v>
      </c>
      <c r="F319" s="44">
        <v>2</v>
      </c>
      <c r="G319" s="46"/>
      <c r="H319" s="47">
        <v>20106.03943</v>
      </c>
      <c r="I319" s="46"/>
      <c r="J319" s="46"/>
      <c r="K319" s="46"/>
    </row>
    <row r="320" spans="1:11" ht="15">
      <c r="A320" s="6" t="s">
        <v>16</v>
      </c>
      <c r="B320" s="42" t="s">
        <v>78</v>
      </c>
      <c r="C320" s="42" t="s">
        <v>91</v>
      </c>
      <c r="D320" s="38">
        <v>9000000000</v>
      </c>
      <c r="E320" s="38"/>
      <c r="F320" s="38"/>
      <c r="G320" s="46">
        <f>G325+G329+G321</f>
        <v>894.1</v>
      </c>
      <c r="H320" s="46">
        <f>H325</f>
        <v>1736.23365</v>
      </c>
      <c r="I320" s="46">
        <f>I328+I335+I347+I350</f>
        <v>12698</v>
      </c>
      <c r="J320" s="46">
        <f>J328+J335+J347+J350</f>
        <v>12698</v>
      </c>
      <c r="K320" s="46">
        <f>K328+K335+K347+K350</f>
        <v>12698</v>
      </c>
    </row>
    <row r="321" spans="1:11" ht="15" customHeight="1" hidden="1">
      <c r="A321" s="87" t="s">
        <v>226</v>
      </c>
      <c r="B321" s="42" t="s">
        <v>78</v>
      </c>
      <c r="C321" s="42" t="s">
        <v>91</v>
      </c>
      <c r="D321" s="38">
        <v>9000070550</v>
      </c>
      <c r="E321" s="38"/>
      <c r="F321" s="38"/>
      <c r="G321" s="46">
        <f aca="true" t="shared" si="64" ref="G321:K323">G322</f>
        <v>0</v>
      </c>
      <c r="H321" s="46">
        <f t="shared" si="64"/>
        <v>1736.23365</v>
      </c>
      <c r="I321" s="46">
        <f t="shared" si="64"/>
        <v>0</v>
      </c>
      <c r="J321" s="46">
        <f t="shared" si="64"/>
        <v>0</v>
      </c>
      <c r="K321" s="46">
        <f t="shared" si="64"/>
        <v>0</v>
      </c>
    </row>
    <row r="322" spans="1:11" ht="30" customHeight="1" hidden="1">
      <c r="A322" s="31" t="s">
        <v>216</v>
      </c>
      <c r="B322" s="42" t="s">
        <v>78</v>
      </c>
      <c r="C322" s="42" t="s">
        <v>91</v>
      </c>
      <c r="D322" s="38">
        <v>9000070550</v>
      </c>
      <c r="E322" s="38">
        <v>200</v>
      </c>
      <c r="F322" s="38"/>
      <c r="G322" s="46">
        <f t="shared" si="64"/>
        <v>0</v>
      </c>
      <c r="H322" s="46">
        <f t="shared" si="64"/>
        <v>1736.23365</v>
      </c>
      <c r="I322" s="46">
        <f t="shared" si="64"/>
        <v>0</v>
      </c>
      <c r="J322" s="46">
        <f t="shared" si="64"/>
        <v>0</v>
      </c>
      <c r="K322" s="46">
        <f t="shared" si="64"/>
        <v>0</v>
      </c>
    </row>
    <row r="323" spans="1:11" ht="30" customHeight="1" hidden="1">
      <c r="A323" s="6" t="s">
        <v>20</v>
      </c>
      <c r="B323" s="42" t="s">
        <v>78</v>
      </c>
      <c r="C323" s="42" t="s">
        <v>91</v>
      </c>
      <c r="D323" s="38">
        <v>9000070550</v>
      </c>
      <c r="E323" s="38">
        <v>240</v>
      </c>
      <c r="F323" s="38"/>
      <c r="G323" s="46">
        <f t="shared" si="64"/>
        <v>0</v>
      </c>
      <c r="H323" s="46">
        <f t="shared" si="64"/>
        <v>1736.23365</v>
      </c>
      <c r="I323" s="46">
        <f t="shared" si="64"/>
        <v>0</v>
      </c>
      <c r="J323" s="46">
        <f t="shared" si="64"/>
        <v>0</v>
      </c>
      <c r="K323" s="46">
        <f t="shared" si="64"/>
        <v>0</v>
      </c>
    </row>
    <row r="324" spans="1:11" ht="15" customHeight="1" hidden="1">
      <c r="A324" s="7" t="s">
        <v>9</v>
      </c>
      <c r="B324" s="42" t="s">
        <v>78</v>
      </c>
      <c r="C324" s="42" t="s">
        <v>91</v>
      </c>
      <c r="D324" s="38">
        <v>9000070550</v>
      </c>
      <c r="E324" s="38">
        <v>240</v>
      </c>
      <c r="F324" s="38">
        <v>2</v>
      </c>
      <c r="G324" s="46"/>
      <c r="H324" s="46">
        <v>1736.23365</v>
      </c>
      <c r="I324" s="46"/>
      <c r="J324" s="46"/>
      <c r="K324" s="46"/>
    </row>
    <row r="325" spans="1:11" ht="30">
      <c r="A325" s="6" t="s">
        <v>434</v>
      </c>
      <c r="B325" s="42" t="s">
        <v>78</v>
      </c>
      <c r="C325" s="42" t="s">
        <v>91</v>
      </c>
      <c r="D325" s="38">
        <v>9000090420</v>
      </c>
      <c r="E325" s="38"/>
      <c r="F325" s="38"/>
      <c r="G325" s="46">
        <f aca="true" t="shared" si="65" ref="G325:K327">G326</f>
        <v>894.1</v>
      </c>
      <c r="H325" s="46">
        <f t="shared" si="65"/>
        <v>1736.23365</v>
      </c>
      <c r="I325" s="46">
        <f t="shared" si="65"/>
        <v>12698</v>
      </c>
      <c r="J325" s="46">
        <f t="shared" si="65"/>
        <v>12698</v>
      </c>
      <c r="K325" s="46">
        <f t="shared" si="65"/>
        <v>12698</v>
      </c>
    </row>
    <row r="326" spans="1:11" ht="30">
      <c r="A326" s="31" t="s">
        <v>216</v>
      </c>
      <c r="B326" s="42" t="s">
        <v>78</v>
      </c>
      <c r="C326" s="42" t="s">
        <v>91</v>
      </c>
      <c r="D326" s="38">
        <v>9000090420</v>
      </c>
      <c r="E326" s="38">
        <v>200</v>
      </c>
      <c r="F326" s="38"/>
      <c r="G326" s="46">
        <f t="shared" si="65"/>
        <v>894.1</v>
      </c>
      <c r="H326" s="46">
        <f t="shared" si="65"/>
        <v>1736.23365</v>
      </c>
      <c r="I326" s="46">
        <f t="shared" si="65"/>
        <v>12698</v>
      </c>
      <c r="J326" s="46">
        <f t="shared" si="65"/>
        <v>12698</v>
      </c>
      <c r="K326" s="46">
        <f t="shared" si="65"/>
        <v>12698</v>
      </c>
    </row>
    <row r="327" spans="1:11" ht="30">
      <c r="A327" s="6" t="s">
        <v>20</v>
      </c>
      <c r="B327" s="42" t="s">
        <v>78</v>
      </c>
      <c r="C327" s="42" t="s">
        <v>91</v>
      </c>
      <c r="D327" s="38">
        <v>9000090420</v>
      </c>
      <c r="E327" s="38">
        <v>240</v>
      </c>
      <c r="F327" s="38"/>
      <c r="G327" s="46">
        <f t="shared" si="65"/>
        <v>894.1</v>
      </c>
      <c r="H327" s="46">
        <f t="shared" si="65"/>
        <v>1736.23365</v>
      </c>
      <c r="I327" s="46">
        <f t="shared" si="65"/>
        <v>12698</v>
      </c>
      <c r="J327" s="46">
        <f t="shared" si="65"/>
        <v>12698</v>
      </c>
      <c r="K327" s="46">
        <f t="shared" si="65"/>
        <v>12698</v>
      </c>
    </row>
    <row r="328" spans="1:11" ht="15">
      <c r="A328" s="7" t="s">
        <v>8</v>
      </c>
      <c r="B328" s="42" t="s">
        <v>78</v>
      </c>
      <c r="C328" s="42" t="s">
        <v>91</v>
      </c>
      <c r="D328" s="38">
        <v>9000090420</v>
      </c>
      <c r="E328" s="38">
        <v>240</v>
      </c>
      <c r="F328" s="38">
        <v>1</v>
      </c>
      <c r="G328" s="46">
        <v>894.1</v>
      </c>
      <c r="H328" s="46">
        <v>1736.23365</v>
      </c>
      <c r="I328" s="46">
        <v>12698</v>
      </c>
      <c r="J328" s="46">
        <v>12698</v>
      </c>
      <c r="K328" s="46">
        <v>12698</v>
      </c>
    </row>
    <row r="329" spans="1:11" ht="15" customHeight="1" hidden="1">
      <c r="A329" s="6" t="s">
        <v>21</v>
      </c>
      <c r="B329" s="42" t="s">
        <v>78</v>
      </c>
      <c r="C329" s="42" t="s">
        <v>91</v>
      </c>
      <c r="D329" s="38">
        <v>9000090430</v>
      </c>
      <c r="E329" s="38">
        <v>800</v>
      </c>
      <c r="F329" s="38"/>
      <c r="G329" s="46">
        <f aca="true" t="shared" si="66" ref="G329:K330">G330</f>
        <v>0</v>
      </c>
      <c r="H329" s="46">
        <f t="shared" si="66"/>
        <v>1736.23365</v>
      </c>
      <c r="I329" s="46">
        <f t="shared" si="66"/>
        <v>0</v>
      </c>
      <c r="J329" s="46">
        <f t="shared" si="66"/>
        <v>0</v>
      </c>
      <c r="K329" s="46">
        <f t="shared" si="66"/>
        <v>0</v>
      </c>
    </row>
    <row r="330" spans="1:11" ht="15" customHeight="1" hidden="1">
      <c r="A330" s="6" t="s">
        <v>217</v>
      </c>
      <c r="B330" s="42" t="s">
        <v>78</v>
      </c>
      <c r="C330" s="42" t="s">
        <v>91</v>
      </c>
      <c r="D330" s="38">
        <v>9000090430</v>
      </c>
      <c r="E330" s="38">
        <v>830</v>
      </c>
      <c r="F330" s="38"/>
      <c r="G330" s="46">
        <f t="shared" si="66"/>
        <v>0</v>
      </c>
      <c r="H330" s="46">
        <f t="shared" si="66"/>
        <v>1736.23365</v>
      </c>
      <c r="I330" s="46">
        <f t="shared" si="66"/>
        <v>0</v>
      </c>
      <c r="J330" s="46">
        <f t="shared" si="66"/>
        <v>0</v>
      </c>
      <c r="K330" s="46">
        <f t="shared" si="66"/>
        <v>0</v>
      </c>
    </row>
    <row r="331" spans="1:11" ht="15" customHeight="1" hidden="1">
      <c r="A331" s="7" t="s">
        <v>8</v>
      </c>
      <c r="B331" s="42" t="s">
        <v>78</v>
      </c>
      <c r="C331" s="42" t="s">
        <v>91</v>
      </c>
      <c r="D331" s="38">
        <v>9000090430</v>
      </c>
      <c r="E331" s="38">
        <v>830</v>
      </c>
      <c r="F331" s="38">
        <v>1</v>
      </c>
      <c r="G331" s="46"/>
      <c r="H331" s="46">
        <v>1736.23365</v>
      </c>
      <c r="I331" s="46"/>
      <c r="J331" s="46"/>
      <c r="K331" s="46"/>
    </row>
    <row r="332" spans="1:13" ht="75" customHeight="1" hidden="1">
      <c r="A332" s="6" t="s">
        <v>435</v>
      </c>
      <c r="B332" s="42" t="s">
        <v>78</v>
      </c>
      <c r="C332" s="42" t="s">
        <v>91</v>
      </c>
      <c r="D332" s="38">
        <v>9000090430</v>
      </c>
      <c r="E332" s="38"/>
      <c r="F332" s="38"/>
      <c r="G332" s="46">
        <f aca="true" t="shared" si="67" ref="G332:K334">G333</f>
        <v>4517</v>
      </c>
      <c r="H332" s="219">
        <f>I332-J332</f>
        <v>0</v>
      </c>
      <c r="I332" s="46">
        <f t="shared" si="67"/>
        <v>0</v>
      </c>
      <c r="J332" s="46">
        <f t="shared" si="67"/>
        <v>0</v>
      </c>
      <c r="K332" s="46">
        <f t="shared" si="67"/>
        <v>0</v>
      </c>
      <c r="M332" s="49"/>
    </row>
    <row r="333" spans="1:13" ht="30" customHeight="1" hidden="1">
      <c r="A333" s="31" t="s">
        <v>216</v>
      </c>
      <c r="B333" s="42" t="s">
        <v>78</v>
      </c>
      <c r="C333" s="42" t="s">
        <v>91</v>
      </c>
      <c r="D333" s="38">
        <v>9000090430</v>
      </c>
      <c r="E333" s="38">
        <v>200</v>
      </c>
      <c r="F333" s="38"/>
      <c r="G333" s="46">
        <f t="shared" si="67"/>
        <v>4517</v>
      </c>
      <c r="H333" s="219">
        <f>I333-J333</f>
        <v>0</v>
      </c>
      <c r="I333" s="46">
        <f t="shared" si="67"/>
        <v>0</v>
      </c>
      <c r="J333" s="46">
        <f t="shared" si="67"/>
        <v>0</v>
      </c>
      <c r="K333" s="46">
        <f t="shared" si="67"/>
        <v>0</v>
      </c>
      <c r="M333" s="49"/>
    </row>
    <row r="334" spans="1:13" ht="30" customHeight="1" hidden="1">
      <c r="A334" s="6" t="s">
        <v>20</v>
      </c>
      <c r="B334" s="42" t="s">
        <v>78</v>
      </c>
      <c r="C334" s="42" t="s">
        <v>91</v>
      </c>
      <c r="D334" s="38">
        <v>9000090430</v>
      </c>
      <c r="E334" s="38">
        <v>240</v>
      </c>
      <c r="F334" s="38"/>
      <c r="G334" s="46">
        <f t="shared" si="67"/>
        <v>4517</v>
      </c>
      <c r="H334" s="219">
        <f>I334-J334</f>
        <v>0</v>
      </c>
      <c r="I334" s="46">
        <f t="shared" si="67"/>
        <v>0</v>
      </c>
      <c r="J334" s="46">
        <f t="shared" si="67"/>
        <v>0</v>
      </c>
      <c r="K334" s="46">
        <f t="shared" si="67"/>
        <v>0</v>
      </c>
      <c r="M334" s="49"/>
    </row>
    <row r="335" spans="1:13" ht="15" customHeight="1" hidden="1">
      <c r="A335" s="7" t="s">
        <v>8</v>
      </c>
      <c r="B335" s="42" t="s">
        <v>78</v>
      </c>
      <c r="C335" s="42" t="s">
        <v>91</v>
      </c>
      <c r="D335" s="38">
        <v>9000090430</v>
      </c>
      <c r="E335" s="38">
        <v>240</v>
      </c>
      <c r="F335" s="38">
        <v>1</v>
      </c>
      <c r="G335" s="46">
        <v>4517</v>
      </c>
      <c r="H335" s="219">
        <f>I335-J335</f>
        <v>0</v>
      </c>
      <c r="I335" s="46"/>
      <c r="J335" s="46"/>
      <c r="K335" s="46"/>
      <c r="M335" s="49"/>
    </row>
    <row r="336" spans="1:13" ht="30" customHeight="1" hidden="1">
      <c r="A336" s="32" t="s">
        <v>378</v>
      </c>
      <c r="B336" s="42" t="s">
        <v>78</v>
      </c>
      <c r="C336" s="42" t="s">
        <v>91</v>
      </c>
      <c r="D336" s="38" t="s">
        <v>393</v>
      </c>
      <c r="E336" s="38"/>
      <c r="F336" s="38"/>
      <c r="G336" s="46">
        <f aca="true" t="shared" si="68" ref="G336:K338">G337</f>
        <v>4517</v>
      </c>
      <c r="H336" s="219">
        <f aca="true" t="shared" si="69" ref="H336:H343">I336-J336</f>
        <v>0</v>
      </c>
      <c r="I336" s="46">
        <f>I337+I340</f>
        <v>0</v>
      </c>
      <c r="J336" s="46">
        <f>J337+J340</f>
        <v>0</v>
      </c>
      <c r="K336" s="46">
        <f>K337+K340</f>
        <v>0</v>
      </c>
      <c r="M336" s="49"/>
    </row>
    <row r="337" spans="1:13" ht="30" customHeight="1" hidden="1">
      <c r="A337" s="31" t="s">
        <v>216</v>
      </c>
      <c r="B337" s="42" t="s">
        <v>78</v>
      </c>
      <c r="C337" s="42" t="s">
        <v>91</v>
      </c>
      <c r="D337" s="38" t="s">
        <v>394</v>
      </c>
      <c r="E337" s="38">
        <v>200</v>
      </c>
      <c r="F337" s="38"/>
      <c r="G337" s="46">
        <f t="shared" si="68"/>
        <v>4517</v>
      </c>
      <c r="H337" s="219">
        <f t="shared" si="69"/>
        <v>0</v>
      </c>
      <c r="I337" s="46">
        <f t="shared" si="68"/>
        <v>0</v>
      </c>
      <c r="J337" s="46">
        <f t="shared" si="68"/>
        <v>0</v>
      </c>
      <c r="K337" s="46">
        <f t="shared" si="68"/>
        <v>0</v>
      </c>
      <c r="M337" s="49"/>
    </row>
    <row r="338" spans="1:13" ht="30" customHeight="1" hidden="1">
      <c r="A338" s="6" t="s">
        <v>20</v>
      </c>
      <c r="B338" s="42" t="s">
        <v>78</v>
      </c>
      <c r="C338" s="42" t="s">
        <v>91</v>
      </c>
      <c r="D338" s="38" t="s">
        <v>394</v>
      </c>
      <c r="E338" s="38">
        <v>240</v>
      </c>
      <c r="F338" s="38"/>
      <c r="G338" s="46">
        <f t="shared" si="68"/>
        <v>4517</v>
      </c>
      <c r="H338" s="219">
        <f t="shared" si="69"/>
        <v>0</v>
      </c>
      <c r="I338" s="46">
        <f t="shared" si="68"/>
        <v>0</v>
      </c>
      <c r="J338" s="46">
        <f t="shared" si="68"/>
        <v>0</v>
      </c>
      <c r="K338" s="46">
        <f t="shared" si="68"/>
        <v>0</v>
      </c>
      <c r="M338" s="49"/>
    </row>
    <row r="339" spans="1:13" ht="15" customHeight="1" hidden="1">
      <c r="A339" s="7" t="s">
        <v>9</v>
      </c>
      <c r="B339" s="42" t="s">
        <v>78</v>
      </c>
      <c r="C339" s="42" t="s">
        <v>91</v>
      </c>
      <c r="D339" s="38" t="s">
        <v>394</v>
      </c>
      <c r="E339" s="38">
        <v>240</v>
      </c>
      <c r="F339" s="38">
        <v>2</v>
      </c>
      <c r="G339" s="46">
        <v>4517</v>
      </c>
      <c r="H339" s="219">
        <f t="shared" si="69"/>
        <v>0</v>
      </c>
      <c r="I339" s="46"/>
      <c r="J339" s="46"/>
      <c r="K339" s="46"/>
      <c r="M339" s="49"/>
    </row>
    <row r="340" spans="1:13" ht="30" customHeight="1" hidden="1">
      <c r="A340" s="32" t="s">
        <v>378</v>
      </c>
      <c r="B340" s="42" t="s">
        <v>78</v>
      </c>
      <c r="C340" s="42" t="s">
        <v>91</v>
      </c>
      <c r="D340" s="38" t="s">
        <v>394</v>
      </c>
      <c r="E340" s="38"/>
      <c r="F340" s="38"/>
      <c r="G340" s="46">
        <f aca="true" t="shared" si="70" ref="G340:K342">G341</f>
        <v>4517</v>
      </c>
      <c r="H340" s="219">
        <f t="shared" si="69"/>
        <v>0</v>
      </c>
      <c r="I340" s="46">
        <f t="shared" si="70"/>
        <v>0</v>
      </c>
      <c r="J340" s="46">
        <f t="shared" si="70"/>
        <v>0</v>
      </c>
      <c r="K340" s="46">
        <f t="shared" si="70"/>
        <v>0</v>
      </c>
      <c r="M340" s="49"/>
    </row>
    <row r="341" spans="1:13" ht="30" customHeight="1" hidden="1">
      <c r="A341" s="31" t="s">
        <v>216</v>
      </c>
      <c r="B341" s="42" t="s">
        <v>78</v>
      </c>
      <c r="C341" s="42" t="s">
        <v>91</v>
      </c>
      <c r="D341" s="38" t="s">
        <v>394</v>
      </c>
      <c r="E341" s="38">
        <v>200</v>
      </c>
      <c r="F341" s="38"/>
      <c r="G341" s="46">
        <f t="shared" si="70"/>
        <v>4517</v>
      </c>
      <c r="H341" s="219">
        <f t="shared" si="69"/>
        <v>0</v>
      </c>
      <c r="I341" s="46">
        <f t="shared" si="70"/>
        <v>0</v>
      </c>
      <c r="J341" s="46">
        <f t="shared" si="70"/>
        <v>0</v>
      </c>
      <c r="K341" s="46">
        <f t="shared" si="70"/>
        <v>0</v>
      </c>
      <c r="M341" s="49"/>
    </row>
    <row r="342" spans="1:13" ht="30" customHeight="1" hidden="1">
      <c r="A342" s="6" t="s">
        <v>20</v>
      </c>
      <c r="B342" s="42" t="s">
        <v>78</v>
      </c>
      <c r="C342" s="42" t="s">
        <v>91</v>
      </c>
      <c r="D342" s="38" t="s">
        <v>394</v>
      </c>
      <c r="E342" s="38">
        <v>240</v>
      </c>
      <c r="F342" s="38"/>
      <c r="G342" s="46">
        <f t="shared" si="70"/>
        <v>4517</v>
      </c>
      <c r="H342" s="219">
        <f t="shared" si="69"/>
        <v>0</v>
      </c>
      <c r="I342" s="46">
        <f t="shared" si="70"/>
        <v>0</v>
      </c>
      <c r="J342" s="46">
        <f t="shared" si="70"/>
        <v>0</v>
      </c>
      <c r="K342" s="46">
        <f t="shared" si="70"/>
        <v>0</v>
      </c>
      <c r="M342" s="49"/>
    </row>
    <row r="343" spans="1:13" ht="15" customHeight="1" hidden="1">
      <c r="A343" s="7" t="s">
        <v>8</v>
      </c>
      <c r="B343" s="42" t="s">
        <v>78</v>
      </c>
      <c r="C343" s="42" t="s">
        <v>91</v>
      </c>
      <c r="D343" s="38" t="s">
        <v>394</v>
      </c>
      <c r="E343" s="38">
        <v>240</v>
      </c>
      <c r="F343" s="38">
        <v>1</v>
      </c>
      <c r="G343" s="46">
        <v>4517</v>
      </c>
      <c r="H343" s="219">
        <f t="shared" si="69"/>
        <v>0</v>
      </c>
      <c r="I343" s="46"/>
      <c r="J343" s="46"/>
      <c r="K343" s="46"/>
      <c r="M343" s="49"/>
    </row>
    <row r="344" spans="1:14" ht="15" customHeight="1" hidden="1">
      <c r="A344" s="6" t="s">
        <v>494</v>
      </c>
      <c r="B344" s="42" t="s">
        <v>78</v>
      </c>
      <c r="C344" s="42" t="s">
        <v>91</v>
      </c>
      <c r="D344" s="38">
        <v>9000090440</v>
      </c>
      <c r="E344" s="38"/>
      <c r="F344" s="38"/>
      <c r="G344" s="46">
        <f aca="true" t="shared" si="71" ref="G344:K346">G345</f>
        <v>4517</v>
      </c>
      <c r="H344" s="219">
        <f aca="true" t="shared" si="72" ref="H344:H350">I344-J344</f>
        <v>0</v>
      </c>
      <c r="I344" s="46">
        <f>I345+I348</f>
        <v>0</v>
      </c>
      <c r="J344" s="46">
        <f>J345+J348</f>
        <v>0</v>
      </c>
      <c r="K344" s="46">
        <f>K345+K348</f>
        <v>0</v>
      </c>
      <c r="M344" s="49"/>
      <c r="N344" s="49"/>
    </row>
    <row r="345" spans="1:14" ht="30" customHeight="1" hidden="1">
      <c r="A345" s="31" t="s">
        <v>216</v>
      </c>
      <c r="B345" s="42" t="s">
        <v>78</v>
      </c>
      <c r="C345" s="42" t="s">
        <v>91</v>
      </c>
      <c r="D345" s="38">
        <v>9000090440</v>
      </c>
      <c r="E345" s="38">
        <v>200</v>
      </c>
      <c r="F345" s="38"/>
      <c r="G345" s="46">
        <f t="shared" si="71"/>
        <v>4517</v>
      </c>
      <c r="H345" s="219">
        <f t="shared" si="72"/>
        <v>0</v>
      </c>
      <c r="I345" s="46">
        <f t="shared" si="71"/>
        <v>0</v>
      </c>
      <c r="J345" s="46">
        <f t="shared" si="71"/>
        <v>0</v>
      </c>
      <c r="K345" s="46">
        <f t="shared" si="71"/>
        <v>0</v>
      </c>
      <c r="M345" s="49"/>
      <c r="N345" s="49"/>
    </row>
    <row r="346" spans="1:14" ht="30" customHeight="1" hidden="1">
      <c r="A346" s="6" t="s">
        <v>20</v>
      </c>
      <c r="B346" s="42" t="s">
        <v>78</v>
      </c>
      <c r="C346" s="42" t="s">
        <v>91</v>
      </c>
      <c r="D346" s="38">
        <v>9000090440</v>
      </c>
      <c r="E346" s="38">
        <v>240</v>
      </c>
      <c r="F346" s="38"/>
      <c r="G346" s="46">
        <f t="shared" si="71"/>
        <v>4517</v>
      </c>
      <c r="H346" s="219">
        <f t="shared" si="72"/>
        <v>0</v>
      </c>
      <c r="I346" s="46">
        <f t="shared" si="71"/>
        <v>0</v>
      </c>
      <c r="J346" s="46">
        <f t="shared" si="71"/>
        <v>0</v>
      </c>
      <c r="K346" s="46">
        <f t="shared" si="71"/>
        <v>0</v>
      </c>
      <c r="M346" s="49"/>
      <c r="N346" s="49"/>
    </row>
    <row r="347" spans="1:14" ht="15" customHeight="1" hidden="1">
      <c r="A347" s="7" t="s">
        <v>8</v>
      </c>
      <c r="B347" s="42" t="s">
        <v>78</v>
      </c>
      <c r="C347" s="42" t="s">
        <v>91</v>
      </c>
      <c r="D347" s="38">
        <v>9000090440</v>
      </c>
      <c r="E347" s="38">
        <v>240</v>
      </c>
      <c r="F347" s="38">
        <v>1</v>
      </c>
      <c r="G347" s="46">
        <v>4517</v>
      </c>
      <c r="H347" s="219">
        <f t="shared" si="72"/>
        <v>0</v>
      </c>
      <c r="I347" s="46"/>
      <c r="J347" s="46"/>
      <c r="K347" s="46"/>
      <c r="M347" s="49"/>
      <c r="N347" s="49"/>
    </row>
    <row r="348" spans="1:14" ht="15" customHeight="1" hidden="1">
      <c r="A348" s="6" t="s">
        <v>21</v>
      </c>
      <c r="B348" s="42" t="s">
        <v>78</v>
      </c>
      <c r="C348" s="42" t="s">
        <v>91</v>
      </c>
      <c r="D348" s="38">
        <v>9000090440</v>
      </c>
      <c r="E348" s="38">
        <v>800</v>
      </c>
      <c r="F348" s="36"/>
      <c r="G348" s="46">
        <f>H351</f>
        <v>0</v>
      </c>
      <c r="H348" s="219">
        <f t="shared" si="72"/>
        <v>0</v>
      </c>
      <c r="I348" s="46">
        <f aca="true" t="shared" si="73" ref="I348:K349">I349</f>
        <v>0</v>
      </c>
      <c r="J348" s="46">
        <f t="shared" si="73"/>
        <v>0</v>
      </c>
      <c r="K348" s="46">
        <f t="shared" si="73"/>
        <v>0</v>
      </c>
      <c r="M348" s="49"/>
      <c r="N348" s="49"/>
    </row>
    <row r="349" spans="1:14" ht="15" customHeight="1" hidden="1">
      <c r="A349" s="6" t="s">
        <v>217</v>
      </c>
      <c r="B349" s="42" t="s">
        <v>78</v>
      </c>
      <c r="C349" s="42" t="s">
        <v>91</v>
      </c>
      <c r="D349" s="38">
        <v>9000090440</v>
      </c>
      <c r="E349" s="38">
        <v>830</v>
      </c>
      <c r="F349" s="38"/>
      <c r="G349" s="46">
        <f>G350</f>
        <v>4517</v>
      </c>
      <c r="H349" s="219">
        <f t="shared" si="72"/>
        <v>0</v>
      </c>
      <c r="I349" s="46">
        <f t="shared" si="73"/>
        <v>0</v>
      </c>
      <c r="J349" s="46">
        <f t="shared" si="73"/>
        <v>0</v>
      </c>
      <c r="K349" s="46">
        <f t="shared" si="73"/>
        <v>0</v>
      </c>
      <c r="M349" s="49"/>
      <c r="N349" s="49"/>
    </row>
    <row r="350" spans="1:14" ht="15" customHeight="1" hidden="1">
      <c r="A350" s="7" t="s">
        <v>8</v>
      </c>
      <c r="B350" s="42" t="s">
        <v>78</v>
      </c>
      <c r="C350" s="42" t="s">
        <v>91</v>
      </c>
      <c r="D350" s="38">
        <v>9000090440</v>
      </c>
      <c r="E350" s="38">
        <v>830</v>
      </c>
      <c r="F350" s="38">
        <v>1</v>
      </c>
      <c r="G350" s="46">
        <v>4517</v>
      </c>
      <c r="H350" s="219">
        <f t="shared" si="72"/>
        <v>0</v>
      </c>
      <c r="I350" s="46"/>
      <c r="J350" s="46"/>
      <c r="K350" s="46"/>
      <c r="M350" s="49"/>
      <c r="N350" s="49"/>
    </row>
    <row r="351" spans="1:14" ht="45">
      <c r="A351" s="132" t="s">
        <v>569</v>
      </c>
      <c r="B351" s="42" t="s">
        <v>78</v>
      </c>
      <c r="C351" s="42" t="s">
        <v>91</v>
      </c>
      <c r="D351" s="38">
        <v>5200000000</v>
      </c>
      <c r="E351" s="38"/>
      <c r="F351" s="38"/>
      <c r="G351" s="46" t="e">
        <f>#REF!</f>
        <v>#REF!</v>
      </c>
      <c r="H351" s="219">
        <f aca="true" t="shared" si="74" ref="H351:H363">I351-J351</f>
        <v>0</v>
      </c>
      <c r="I351" s="46">
        <f>I353+I357+I361</f>
        <v>300</v>
      </c>
      <c r="J351" s="46">
        <f>J353+J357+J361</f>
        <v>300</v>
      </c>
      <c r="K351" s="46">
        <f>K353+K357+K361</f>
        <v>0</v>
      </c>
      <c r="M351" s="49"/>
      <c r="N351" s="49"/>
    </row>
    <row r="352" spans="1:14" ht="15">
      <c r="A352" s="133" t="s">
        <v>451</v>
      </c>
      <c r="B352" s="42" t="s">
        <v>78</v>
      </c>
      <c r="C352" s="42" t="s">
        <v>91</v>
      </c>
      <c r="D352" s="38">
        <v>5200100000</v>
      </c>
      <c r="E352" s="38"/>
      <c r="F352" s="38"/>
      <c r="G352" s="46">
        <f aca="true" t="shared" si="75" ref="G352:K354">G353</f>
        <v>4517</v>
      </c>
      <c r="H352" s="219">
        <f t="shared" si="74"/>
        <v>0</v>
      </c>
      <c r="I352" s="46">
        <f>I353+I356</f>
        <v>200</v>
      </c>
      <c r="J352" s="46">
        <f>J353+J356</f>
        <v>200</v>
      </c>
      <c r="K352" s="46">
        <f>K353+K356</f>
        <v>0</v>
      </c>
      <c r="M352" s="49"/>
      <c r="N352" s="49"/>
    </row>
    <row r="353" spans="1:14" ht="30">
      <c r="A353" s="31" t="s">
        <v>216</v>
      </c>
      <c r="B353" s="42" t="s">
        <v>78</v>
      </c>
      <c r="C353" s="42" t="s">
        <v>91</v>
      </c>
      <c r="D353" s="38" t="s">
        <v>483</v>
      </c>
      <c r="E353" s="38">
        <v>200</v>
      </c>
      <c r="F353" s="38"/>
      <c r="G353" s="46">
        <f t="shared" si="75"/>
        <v>4517</v>
      </c>
      <c r="H353" s="219">
        <f t="shared" si="74"/>
        <v>0</v>
      </c>
      <c r="I353" s="46">
        <f t="shared" si="75"/>
        <v>0</v>
      </c>
      <c r="J353" s="46">
        <f t="shared" si="75"/>
        <v>0</v>
      </c>
      <c r="K353" s="46">
        <f t="shared" si="75"/>
        <v>0</v>
      </c>
      <c r="M353" s="49"/>
      <c r="N353" s="49"/>
    </row>
    <row r="354" spans="1:14" ht="30">
      <c r="A354" s="6" t="s">
        <v>20</v>
      </c>
      <c r="B354" s="42" t="s">
        <v>78</v>
      </c>
      <c r="C354" s="42" t="s">
        <v>91</v>
      </c>
      <c r="D354" s="38" t="s">
        <v>483</v>
      </c>
      <c r="E354" s="38">
        <v>240</v>
      </c>
      <c r="F354" s="38"/>
      <c r="G354" s="46">
        <f t="shared" si="75"/>
        <v>4517</v>
      </c>
      <c r="H354" s="219">
        <f t="shared" si="74"/>
        <v>0</v>
      </c>
      <c r="I354" s="46">
        <f t="shared" si="75"/>
        <v>0</v>
      </c>
      <c r="J354" s="46">
        <f t="shared" si="75"/>
        <v>0</v>
      </c>
      <c r="K354" s="46">
        <f t="shared" si="75"/>
        <v>0</v>
      </c>
      <c r="M354" s="49"/>
      <c r="N354" s="49"/>
    </row>
    <row r="355" spans="1:14" ht="15">
      <c r="A355" s="7" t="s">
        <v>9</v>
      </c>
      <c r="B355" s="42" t="s">
        <v>78</v>
      </c>
      <c r="C355" s="42" t="s">
        <v>91</v>
      </c>
      <c r="D355" s="38" t="s">
        <v>483</v>
      </c>
      <c r="E355" s="38">
        <v>240</v>
      </c>
      <c r="F355" s="38">
        <v>2</v>
      </c>
      <c r="G355" s="46">
        <v>4517</v>
      </c>
      <c r="H355" s="219">
        <f t="shared" si="74"/>
        <v>0</v>
      </c>
      <c r="I355" s="46"/>
      <c r="J355" s="46"/>
      <c r="K355" s="46"/>
      <c r="M355" s="49"/>
      <c r="N355" s="49"/>
    </row>
    <row r="356" spans="1:14" ht="15">
      <c r="A356" s="133" t="s">
        <v>451</v>
      </c>
      <c r="B356" s="42" t="s">
        <v>78</v>
      </c>
      <c r="C356" s="42" t="s">
        <v>91</v>
      </c>
      <c r="D356" s="38" t="s">
        <v>483</v>
      </c>
      <c r="E356" s="38"/>
      <c r="F356" s="38"/>
      <c r="G356" s="46">
        <f aca="true" t="shared" si="76" ref="G356:K362">G357</f>
        <v>4517</v>
      </c>
      <c r="H356" s="219">
        <f>I356-J356</f>
        <v>0</v>
      </c>
      <c r="I356" s="46">
        <f t="shared" si="76"/>
        <v>200</v>
      </c>
      <c r="J356" s="46">
        <f t="shared" si="76"/>
        <v>200</v>
      </c>
      <c r="K356" s="46">
        <f t="shared" si="76"/>
        <v>0</v>
      </c>
      <c r="M356" s="49"/>
      <c r="N356" s="49"/>
    </row>
    <row r="357" spans="1:14" ht="30">
      <c r="A357" s="31" t="s">
        <v>216</v>
      </c>
      <c r="B357" s="42" t="s">
        <v>78</v>
      </c>
      <c r="C357" s="42" t="s">
        <v>91</v>
      </c>
      <c r="D357" s="38" t="s">
        <v>483</v>
      </c>
      <c r="E357" s="38">
        <v>200</v>
      </c>
      <c r="F357" s="38"/>
      <c r="G357" s="46">
        <f t="shared" si="76"/>
        <v>4517</v>
      </c>
      <c r="H357" s="219">
        <f t="shared" si="74"/>
        <v>0</v>
      </c>
      <c r="I357" s="46">
        <f t="shared" si="76"/>
        <v>200</v>
      </c>
      <c r="J357" s="46">
        <f t="shared" si="76"/>
        <v>200</v>
      </c>
      <c r="K357" s="46">
        <f t="shared" si="76"/>
        <v>0</v>
      </c>
      <c r="M357" s="49"/>
      <c r="N357" s="49"/>
    </row>
    <row r="358" spans="1:14" ht="30">
      <c r="A358" s="6" t="s">
        <v>20</v>
      </c>
      <c r="B358" s="42" t="s">
        <v>78</v>
      </c>
      <c r="C358" s="42" t="s">
        <v>91</v>
      </c>
      <c r="D358" s="38" t="s">
        <v>483</v>
      </c>
      <c r="E358" s="38">
        <v>240</v>
      </c>
      <c r="F358" s="38"/>
      <c r="G358" s="46">
        <f t="shared" si="76"/>
        <v>4517</v>
      </c>
      <c r="H358" s="219">
        <f t="shared" si="74"/>
        <v>0</v>
      </c>
      <c r="I358" s="46">
        <f t="shared" si="76"/>
        <v>200</v>
      </c>
      <c r="J358" s="46">
        <f t="shared" si="76"/>
        <v>200</v>
      </c>
      <c r="K358" s="46">
        <f t="shared" si="76"/>
        <v>0</v>
      </c>
      <c r="M358" s="49"/>
      <c r="N358" s="49"/>
    </row>
    <row r="359" spans="1:14" ht="15">
      <c r="A359" s="7" t="s">
        <v>8</v>
      </c>
      <c r="B359" s="42" t="s">
        <v>78</v>
      </c>
      <c r="C359" s="42" t="s">
        <v>91</v>
      </c>
      <c r="D359" s="38" t="s">
        <v>483</v>
      </c>
      <c r="E359" s="38">
        <v>240</v>
      </c>
      <c r="F359" s="38">
        <v>1</v>
      </c>
      <c r="G359" s="46">
        <v>4517</v>
      </c>
      <c r="H359" s="219">
        <f t="shared" si="74"/>
        <v>0</v>
      </c>
      <c r="I359" s="46">
        <v>200</v>
      </c>
      <c r="J359" s="46">
        <v>200</v>
      </c>
      <c r="K359" s="46"/>
      <c r="M359" s="49"/>
      <c r="N359" s="49"/>
    </row>
    <row r="360" spans="1:14" ht="15">
      <c r="A360" s="6" t="s">
        <v>452</v>
      </c>
      <c r="B360" s="42" t="s">
        <v>78</v>
      </c>
      <c r="C360" s="42" t="s">
        <v>91</v>
      </c>
      <c r="D360" s="38">
        <v>5200200000</v>
      </c>
      <c r="E360" s="38"/>
      <c r="F360" s="38"/>
      <c r="G360" s="46">
        <f t="shared" si="76"/>
        <v>4517</v>
      </c>
      <c r="H360" s="219">
        <f t="shared" si="74"/>
        <v>0</v>
      </c>
      <c r="I360" s="46">
        <f t="shared" si="76"/>
        <v>100</v>
      </c>
      <c r="J360" s="46">
        <f t="shared" si="76"/>
        <v>100</v>
      </c>
      <c r="K360" s="46">
        <f t="shared" si="76"/>
        <v>0</v>
      </c>
      <c r="M360" s="49"/>
      <c r="N360" s="49"/>
    </row>
    <row r="361" spans="1:14" ht="30">
      <c r="A361" s="31" t="s">
        <v>216</v>
      </c>
      <c r="B361" s="42" t="s">
        <v>78</v>
      </c>
      <c r="C361" s="42" t="s">
        <v>91</v>
      </c>
      <c r="D361" s="38">
        <v>5200291110</v>
      </c>
      <c r="E361" s="38">
        <v>200</v>
      </c>
      <c r="F361" s="38"/>
      <c r="G361" s="46">
        <f t="shared" si="76"/>
        <v>4517</v>
      </c>
      <c r="H361" s="219">
        <f t="shared" si="74"/>
        <v>0</v>
      </c>
      <c r="I361" s="46">
        <f t="shared" si="76"/>
        <v>100</v>
      </c>
      <c r="J361" s="46">
        <f t="shared" si="76"/>
        <v>100</v>
      </c>
      <c r="K361" s="46">
        <f t="shared" si="76"/>
        <v>0</v>
      </c>
      <c r="M361" s="49"/>
      <c r="N361" s="49"/>
    </row>
    <row r="362" spans="1:14" ht="30">
      <c r="A362" s="6" t="s">
        <v>20</v>
      </c>
      <c r="B362" s="42" t="s">
        <v>78</v>
      </c>
      <c r="C362" s="42" t="s">
        <v>91</v>
      </c>
      <c r="D362" s="38">
        <v>5200291110</v>
      </c>
      <c r="E362" s="38">
        <v>240</v>
      </c>
      <c r="F362" s="38"/>
      <c r="G362" s="46">
        <f t="shared" si="76"/>
        <v>4517</v>
      </c>
      <c r="H362" s="219">
        <f t="shared" si="74"/>
        <v>0</v>
      </c>
      <c r="I362" s="46">
        <f t="shared" si="76"/>
        <v>100</v>
      </c>
      <c r="J362" s="46">
        <f t="shared" si="76"/>
        <v>100</v>
      </c>
      <c r="K362" s="46">
        <f t="shared" si="76"/>
        <v>0</v>
      </c>
      <c r="M362" s="49"/>
      <c r="N362" s="49"/>
    </row>
    <row r="363" spans="1:14" ht="15">
      <c r="A363" s="7" t="s">
        <v>8</v>
      </c>
      <c r="B363" s="42" t="s">
        <v>78</v>
      </c>
      <c r="C363" s="42" t="s">
        <v>91</v>
      </c>
      <c r="D363" s="38">
        <v>5200291110</v>
      </c>
      <c r="E363" s="38">
        <v>240</v>
      </c>
      <c r="F363" s="38">
        <v>1</v>
      </c>
      <c r="G363" s="46">
        <v>4517</v>
      </c>
      <c r="H363" s="219">
        <f t="shared" si="74"/>
        <v>0</v>
      </c>
      <c r="I363" s="46">
        <v>100</v>
      </c>
      <c r="J363" s="46">
        <v>100</v>
      </c>
      <c r="K363" s="46"/>
      <c r="M363" s="49"/>
      <c r="N363" s="49"/>
    </row>
    <row r="364" spans="1:11" s="57" customFormat="1" ht="14.25">
      <c r="A364" s="5" t="s">
        <v>96</v>
      </c>
      <c r="B364" s="112" t="s">
        <v>78</v>
      </c>
      <c r="C364" s="112" t="s">
        <v>97</v>
      </c>
      <c r="D364" s="113"/>
      <c r="E364" s="113"/>
      <c r="F364" s="113"/>
      <c r="G364" s="219" t="e">
        <f>#REF!</f>
        <v>#REF!</v>
      </c>
      <c r="H364" s="219" t="e">
        <f>#REF!</f>
        <v>#REF!</v>
      </c>
      <c r="I364" s="219">
        <f aca="true" t="shared" si="77" ref="I364:K368">I365</f>
        <v>5</v>
      </c>
      <c r="J364" s="269">
        <f t="shared" si="77"/>
        <v>5</v>
      </c>
      <c r="K364" s="269">
        <f t="shared" si="77"/>
        <v>0</v>
      </c>
    </row>
    <row r="365" spans="1:14" ht="45">
      <c r="A365" s="33" t="s">
        <v>540</v>
      </c>
      <c r="B365" s="42" t="s">
        <v>78</v>
      </c>
      <c r="C365" s="42" t="s">
        <v>97</v>
      </c>
      <c r="D365" s="38">
        <v>5700000000</v>
      </c>
      <c r="E365" s="36"/>
      <c r="F365" s="36"/>
      <c r="G365" s="46" t="e">
        <f>#REF!</f>
        <v>#REF!</v>
      </c>
      <c r="H365" s="219">
        <f>I365-J365</f>
        <v>0</v>
      </c>
      <c r="I365" s="46">
        <f t="shared" si="77"/>
        <v>5</v>
      </c>
      <c r="J365" s="46">
        <f t="shared" si="77"/>
        <v>5</v>
      </c>
      <c r="K365" s="46">
        <f t="shared" si="77"/>
        <v>0</v>
      </c>
      <c r="M365" s="49"/>
      <c r="N365" s="49"/>
    </row>
    <row r="366" spans="1:14" s="214" customFormat="1" ht="30">
      <c r="A366" s="144" t="s">
        <v>556</v>
      </c>
      <c r="B366" s="42" t="s">
        <v>78</v>
      </c>
      <c r="C366" s="42" t="s">
        <v>97</v>
      </c>
      <c r="D366" s="38">
        <v>5700191030</v>
      </c>
      <c r="E366" s="36"/>
      <c r="F366" s="36"/>
      <c r="G366" s="46">
        <f>G367</f>
        <v>80</v>
      </c>
      <c r="H366" s="221">
        <f>I366-J366</f>
        <v>0</v>
      </c>
      <c r="I366" s="46">
        <f t="shared" si="77"/>
        <v>5</v>
      </c>
      <c r="J366" s="46">
        <f t="shared" si="77"/>
        <v>5</v>
      </c>
      <c r="K366" s="46">
        <f t="shared" si="77"/>
        <v>0</v>
      </c>
      <c r="M366" s="213"/>
      <c r="N366" s="213"/>
    </row>
    <row r="367" spans="1:14" ht="15">
      <c r="A367" s="6" t="s">
        <v>21</v>
      </c>
      <c r="B367" s="42" t="s">
        <v>78</v>
      </c>
      <c r="C367" s="42" t="s">
        <v>97</v>
      </c>
      <c r="D367" s="38">
        <v>5700191030</v>
      </c>
      <c r="E367" s="38">
        <v>800</v>
      </c>
      <c r="F367" s="36"/>
      <c r="G367" s="46">
        <f>G368</f>
        <v>80</v>
      </c>
      <c r="H367" s="219">
        <f>I367-J367</f>
        <v>0</v>
      </c>
      <c r="I367" s="46">
        <f t="shared" si="77"/>
        <v>5</v>
      </c>
      <c r="J367" s="46">
        <f t="shared" si="77"/>
        <v>5</v>
      </c>
      <c r="K367" s="46">
        <f t="shared" si="77"/>
        <v>0</v>
      </c>
      <c r="M367" s="49"/>
      <c r="N367" s="49"/>
    </row>
    <row r="368" spans="1:14" ht="45">
      <c r="A368" s="6" t="s">
        <v>87</v>
      </c>
      <c r="B368" s="42" t="s">
        <v>78</v>
      </c>
      <c r="C368" s="42" t="s">
        <v>97</v>
      </c>
      <c r="D368" s="38">
        <v>5700191030</v>
      </c>
      <c r="E368" s="38">
        <v>810</v>
      </c>
      <c r="F368" s="36"/>
      <c r="G368" s="46">
        <f>G369</f>
        <v>80</v>
      </c>
      <c r="H368" s="219">
        <f>I368-J368</f>
        <v>0</v>
      </c>
      <c r="I368" s="46">
        <f t="shared" si="77"/>
        <v>5</v>
      </c>
      <c r="J368" s="46">
        <f t="shared" si="77"/>
        <v>5</v>
      </c>
      <c r="K368" s="46">
        <f t="shared" si="77"/>
        <v>0</v>
      </c>
      <c r="M368" s="49"/>
      <c r="N368" s="49"/>
    </row>
    <row r="369" spans="1:14" ht="15">
      <c r="A369" s="7" t="s">
        <v>8</v>
      </c>
      <c r="B369" s="42" t="s">
        <v>78</v>
      </c>
      <c r="C369" s="42" t="s">
        <v>97</v>
      </c>
      <c r="D369" s="38">
        <v>5700191030</v>
      </c>
      <c r="E369" s="38">
        <v>810</v>
      </c>
      <c r="F369" s="38">
        <v>1</v>
      </c>
      <c r="G369" s="46">
        <v>80</v>
      </c>
      <c r="H369" s="219">
        <f>I369-J369</f>
        <v>0</v>
      </c>
      <c r="I369" s="46">
        <v>5</v>
      </c>
      <c r="J369" s="46">
        <v>5</v>
      </c>
      <c r="K369" s="46"/>
      <c r="M369" s="49"/>
      <c r="N369" s="49"/>
    </row>
    <row r="370" spans="1:11" ht="15">
      <c r="A370" s="5" t="s">
        <v>98</v>
      </c>
      <c r="B370" s="112" t="s">
        <v>99</v>
      </c>
      <c r="C370" s="41"/>
      <c r="D370" s="36"/>
      <c r="E370" s="36"/>
      <c r="F370" s="36"/>
      <c r="G370" s="219">
        <f>G373+G418+G461</f>
        <v>5941.00602</v>
      </c>
      <c r="H370" s="219" t="e">
        <f>H373+H418</f>
        <v>#REF!</v>
      </c>
      <c r="I370" s="219">
        <f>I373+I418+I461</f>
        <v>8274</v>
      </c>
      <c r="J370" s="269">
        <f>J373+J418+J461</f>
        <v>5406</v>
      </c>
      <c r="K370" s="269">
        <f>K373+K418+K461</f>
        <v>11362</v>
      </c>
    </row>
    <row r="371" spans="1:14" ht="15">
      <c r="A371" s="5" t="s">
        <v>8</v>
      </c>
      <c r="B371" s="112" t="s">
        <v>121</v>
      </c>
      <c r="C371" s="41"/>
      <c r="D371" s="36"/>
      <c r="E371" s="36"/>
      <c r="F371" s="36"/>
      <c r="G371" s="219">
        <f>G378+G407+G437+G441+G466+G446+G450+G456+G417+G434</f>
        <v>1695.4</v>
      </c>
      <c r="H371" s="219" t="e">
        <f>H437+H440+#REF!+#REF!</f>
        <v>#REF!</v>
      </c>
      <c r="I371" s="219">
        <f>I407+I446+I456+I466+I488+I492+I496+I453</f>
        <v>8274</v>
      </c>
      <c r="J371" s="269">
        <f>J407+J446+J456+J466+J488+J492+J496+J453</f>
        <v>5406</v>
      </c>
      <c r="K371" s="269">
        <f>K407+K446+K456+K466+K488+K492+K496+K453</f>
        <v>11362</v>
      </c>
      <c r="N371" s="49"/>
    </row>
    <row r="372" spans="1:11" ht="15">
      <c r="A372" s="5" t="s">
        <v>9</v>
      </c>
      <c r="B372" s="112" t="s">
        <v>122</v>
      </c>
      <c r="C372" s="41"/>
      <c r="D372" s="36"/>
      <c r="E372" s="36"/>
      <c r="F372" s="36"/>
      <c r="G372" s="219">
        <f>G398+G402+G412</f>
        <v>4245.60602</v>
      </c>
      <c r="H372" s="219" t="e">
        <f>#REF!+H1054+#REF!+#REF!</f>
        <v>#REF!</v>
      </c>
      <c r="I372" s="219">
        <f>I398+I402+I412</f>
        <v>0</v>
      </c>
      <c r="J372" s="269">
        <f>J398+J402+J412</f>
        <v>0</v>
      </c>
      <c r="K372" s="269">
        <f>K398+K402+K412</f>
        <v>0</v>
      </c>
    </row>
    <row r="373" spans="1:11" ht="15">
      <c r="A373" s="5" t="s">
        <v>100</v>
      </c>
      <c r="B373" s="112" t="s">
        <v>99</v>
      </c>
      <c r="C373" s="112" t="s">
        <v>101</v>
      </c>
      <c r="D373" s="37"/>
      <c r="E373" s="37"/>
      <c r="F373" s="37"/>
      <c r="G373" s="219">
        <f>G403+G408</f>
        <v>4709.60602</v>
      </c>
      <c r="H373" s="219" t="e">
        <f>H374+#REF!</f>
        <v>#REF!</v>
      </c>
      <c r="I373" s="219">
        <f>I403+I408</f>
        <v>300</v>
      </c>
      <c r="J373" s="269">
        <f>J403+J408</f>
        <v>300</v>
      </c>
      <c r="K373" s="269">
        <f>K403+K408</f>
        <v>300</v>
      </c>
    </row>
    <row r="374" spans="1:11" ht="15" customHeight="1" hidden="1">
      <c r="A374" s="6" t="s">
        <v>16</v>
      </c>
      <c r="B374" s="42" t="s">
        <v>99</v>
      </c>
      <c r="C374" s="42" t="s">
        <v>101</v>
      </c>
      <c r="D374" s="38">
        <v>9000000000</v>
      </c>
      <c r="E374" s="36"/>
      <c r="F374" s="36"/>
      <c r="G374" s="46">
        <f>G375</f>
        <v>0</v>
      </c>
      <c r="H374" s="46" t="e">
        <f>#REF!</f>
        <v>#REF!</v>
      </c>
      <c r="I374" s="46">
        <f>I375</f>
        <v>0</v>
      </c>
      <c r="J374" s="46">
        <f>J375</f>
        <v>0</v>
      </c>
      <c r="K374" s="46">
        <f>K375</f>
        <v>0</v>
      </c>
    </row>
    <row r="375" spans="1:11" ht="30" customHeight="1" hidden="1">
      <c r="A375" s="6" t="s">
        <v>192</v>
      </c>
      <c r="B375" s="42" t="s">
        <v>99</v>
      </c>
      <c r="C375" s="42" t="s">
        <v>101</v>
      </c>
      <c r="D375" s="38" t="s">
        <v>410</v>
      </c>
      <c r="E375" s="36"/>
      <c r="F375" s="36"/>
      <c r="G375" s="46">
        <f aca="true" t="shared" si="78" ref="G375:K376">G376</f>
        <v>0</v>
      </c>
      <c r="H375" s="46" t="e">
        <f t="shared" si="78"/>
        <v>#REF!</v>
      </c>
      <c r="I375" s="46">
        <f t="shared" si="78"/>
        <v>0</v>
      </c>
      <c r="J375" s="46">
        <f t="shared" si="78"/>
        <v>0</v>
      </c>
      <c r="K375" s="46">
        <f t="shared" si="78"/>
        <v>0</v>
      </c>
    </row>
    <row r="376" spans="1:11" ht="15" customHeight="1" hidden="1">
      <c r="A376" s="6" t="s">
        <v>21</v>
      </c>
      <c r="B376" s="42" t="s">
        <v>99</v>
      </c>
      <c r="C376" s="42" t="s">
        <v>101</v>
      </c>
      <c r="D376" s="38" t="s">
        <v>410</v>
      </c>
      <c r="E376" s="38">
        <v>800</v>
      </c>
      <c r="F376" s="36"/>
      <c r="G376" s="46">
        <f t="shared" si="78"/>
        <v>0</v>
      </c>
      <c r="H376" s="46" t="e">
        <f t="shared" si="78"/>
        <v>#REF!</v>
      </c>
      <c r="I376" s="46">
        <f t="shared" si="78"/>
        <v>0</v>
      </c>
      <c r="J376" s="46">
        <f t="shared" si="78"/>
        <v>0</v>
      </c>
      <c r="K376" s="46">
        <f t="shared" si="78"/>
        <v>0</v>
      </c>
    </row>
    <row r="377" spans="1:11" ht="45" customHeight="1" hidden="1">
      <c r="A377" s="6" t="s">
        <v>87</v>
      </c>
      <c r="B377" s="42" t="s">
        <v>99</v>
      </c>
      <c r="C377" s="42" t="s">
        <v>101</v>
      </c>
      <c r="D377" s="38" t="s">
        <v>410</v>
      </c>
      <c r="E377" s="38">
        <v>810</v>
      </c>
      <c r="F377" s="36"/>
      <c r="G377" s="46">
        <f>G378</f>
        <v>0</v>
      </c>
      <c r="H377" s="46" t="e">
        <f>#REF!+#REF!+H378</f>
        <v>#REF!</v>
      </c>
      <c r="I377" s="46">
        <f>I378</f>
        <v>0</v>
      </c>
      <c r="J377" s="46">
        <f>J378</f>
        <v>0</v>
      </c>
      <c r="K377" s="46">
        <f>K378</f>
        <v>0</v>
      </c>
    </row>
    <row r="378" spans="1:11" ht="15" customHeight="1" hidden="1">
      <c r="A378" s="7" t="s">
        <v>8</v>
      </c>
      <c r="B378" s="42" t="s">
        <v>99</v>
      </c>
      <c r="C378" s="42" t="s">
        <v>101</v>
      </c>
      <c r="D378" s="38" t="s">
        <v>410</v>
      </c>
      <c r="E378" s="38">
        <v>810</v>
      </c>
      <c r="F378" s="38">
        <v>1</v>
      </c>
      <c r="G378" s="46"/>
      <c r="H378" s="46">
        <v>308.329</v>
      </c>
      <c r="I378" s="46"/>
      <c r="J378" s="46"/>
      <c r="K378" s="46"/>
    </row>
    <row r="379" spans="1:11" ht="45" customHeight="1" hidden="1">
      <c r="A379" s="25" t="s">
        <v>102</v>
      </c>
      <c r="B379" s="42" t="s">
        <v>99</v>
      </c>
      <c r="C379" s="42" t="s">
        <v>101</v>
      </c>
      <c r="D379" s="38" t="s">
        <v>103</v>
      </c>
      <c r="E379" s="38"/>
      <c r="F379" s="38"/>
      <c r="G379" s="46">
        <f>G380</f>
        <v>0</v>
      </c>
      <c r="H379" s="46"/>
      <c r="I379" s="46">
        <f>I380</f>
        <v>0</v>
      </c>
      <c r="J379" s="46">
        <f>J380</f>
        <v>0</v>
      </c>
      <c r="K379" s="46">
        <f>K380</f>
        <v>0</v>
      </c>
    </row>
    <row r="380" spans="1:11" ht="75" customHeight="1" hidden="1">
      <c r="A380" s="26" t="s">
        <v>167</v>
      </c>
      <c r="B380" s="42" t="s">
        <v>99</v>
      </c>
      <c r="C380" s="42" t="s">
        <v>101</v>
      </c>
      <c r="D380" s="38" t="s">
        <v>168</v>
      </c>
      <c r="E380" s="38"/>
      <c r="F380" s="38"/>
      <c r="G380" s="46">
        <f>G381+G385</f>
        <v>0</v>
      </c>
      <c r="H380" s="46"/>
      <c r="I380" s="46">
        <f>I381+I385</f>
        <v>0</v>
      </c>
      <c r="J380" s="46">
        <f>J381+J385</f>
        <v>0</v>
      </c>
      <c r="K380" s="46">
        <f>K381+K385</f>
        <v>0</v>
      </c>
    </row>
    <row r="381" spans="1:11" ht="135" customHeight="1" hidden="1">
      <c r="A381" s="23" t="s">
        <v>174</v>
      </c>
      <c r="B381" s="42" t="s">
        <v>99</v>
      </c>
      <c r="C381" s="42" t="s">
        <v>101</v>
      </c>
      <c r="D381" s="38" t="s">
        <v>169</v>
      </c>
      <c r="E381" s="38"/>
      <c r="F381" s="38"/>
      <c r="G381" s="46">
        <f>G382</f>
        <v>0</v>
      </c>
      <c r="H381" s="46"/>
      <c r="I381" s="46">
        <f aca="true" t="shared" si="79" ref="I381:K383">I382</f>
        <v>0</v>
      </c>
      <c r="J381" s="46">
        <f t="shared" si="79"/>
        <v>0</v>
      </c>
      <c r="K381" s="46">
        <f t="shared" si="79"/>
        <v>0</v>
      </c>
    </row>
    <row r="382" spans="1:11" ht="30" customHeight="1" hidden="1">
      <c r="A382" s="6" t="s">
        <v>173</v>
      </c>
      <c r="B382" s="42" t="s">
        <v>99</v>
      </c>
      <c r="C382" s="42" t="s">
        <v>101</v>
      </c>
      <c r="D382" s="38" t="s">
        <v>169</v>
      </c>
      <c r="E382" s="38">
        <v>400</v>
      </c>
      <c r="F382" s="38"/>
      <c r="G382" s="46">
        <f>G383</f>
        <v>0</v>
      </c>
      <c r="H382" s="46"/>
      <c r="I382" s="46">
        <f t="shared" si="79"/>
        <v>0</v>
      </c>
      <c r="J382" s="46">
        <f t="shared" si="79"/>
        <v>0</v>
      </c>
      <c r="K382" s="46">
        <f t="shared" si="79"/>
        <v>0</v>
      </c>
    </row>
    <row r="383" spans="1:11" ht="15" customHeight="1" hidden="1">
      <c r="A383" s="6" t="s">
        <v>179</v>
      </c>
      <c r="B383" s="42" t="s">
        <v>99</v>
      </c>
      <c r="C383" s="42" t="s">
        <v>101</v>
      </c>
      <c r="D383" s="38" t="s">
        <v>169</v>
      </c>
      <c r="E383" s="38">
        <v>410</v>
      </c>
      <c r="F383" s="38"/>
      <c r="G383" s="46">
        <f>G384</f>
        <v>0</v>
      </c>
      <c r="H383" s="46"/>
      <c r="I383" s="46">
        <f t="shared" si="79"/>
        <v>0</v>
      </c>
      <c r="J383" s="46">
        <f t="shared" si="79"/>
        <v>0</v>
      </c>
      <c r="K383" s="46">
        <f t="shared" si="79"/>
        <v>0</v>
      </c>
    </row>
    <row r="384" spans="1:11" ht="15" customHeight="1" hidden="1">
      <c r="A384" s="7" t="s">
        <v>9</v>
      </c>
      <c r="B384" s="42" t="s">
        <v>99</v>
      </c>
      <c r="C384" s="42" t="s">
        <v>101</v>
      </c>
      <c r="D384" s="38" t="s">
        <v>169</v>
      </c>
      <c r="E384" s="38">
        <v>410</v>
      </c>
      <c r="F384" s="38">
        <v>2</v>
      </c>
      <c r="G384" s="46"/>
      <c r="H384" s="46"/>
      <c r="I384" s="46"/>
      <c r="J384" s="46"/>
      <c r="K384" s="46"/>
    </row>
    <row r="385" spans="1:11" ht="105" customHeight="1" hidden="1">
      <c r="A385" s="23" t="s">
        <v>170</v>
      </c>
      <c r="B385" s="42" t="s">
        <v>99</v>
      </c>
      <c r="C385" s="42" t="s">
        <v>101</v>
      </c>
      <c r="D385" s="38" t="s">
        <v>171</v>
      </c>
      <c r="E385" s="38"/>
      <c r="F385" s="38"/>
      <c r="G385" s="46">
        <f>G386</f>
        <v>0</v>
      </c>
      <c r="H385" s="46"/>
      <c r="I385" s="46">
        <f aca="true" t="shared" si="80" ref="I385:K387">I386</f>
        <v>0</v>
      </c>
      <c r="J385" s="46">
        <f t="shared" si="80"/>
        <v>0</v>
      </c>
      <c r="K385" s="46">
        <f t="shared" si="80"/>
        <v>0</v>
      </c>
    </row>
    <row r="386" spans="1:11" ht="30" customHeight="1" hidden="1">
      <c r="A386" s="6" t="s">
        <v>173</v>
      </c>
      <c r="B386" s="42" t="s">
        <v>99</v>
      </c>
      <c r="C386" s="42" t="s">
        <v>101</v>
      </c>
      <c r="D386" s="38" t="s">
        <v>171</v>
      </c>
      <c r="E386" s="38">
        <v>400</v>
      </c>
      <c r="F386" s="38"/>
      <c r="G386" s="46">
        <f>G387</f>
        <v>0</v>
      </c>
      <c r="H386" s="46"/>
      <c r="I386" s="46">
        <f t="shared" si="80"/>
        <v>0</v>
      </c>
      <c r="J386" s="46">
        <f t="shared" si="80"/>
        <v>0</v>
      </c>
      <c r="K386" s="46">
        <f t="shared" si="80"/>
        <v>0</v>
      </c>
    </row>
    <row r="387" spans="1:11" ht="15" customHeight="1" hidden="1">
      <c r="A387" s="6" t="s">
        <v>179</v>
      </c>
      <c r="B387" s="42" t="s">
        <v>99</v>
      </c>
      <c r="C387" s="42" t="s">
        <v>101</v>
      </c>
      <c r="D387" s="38" t="s">
        <v>171</v>
      </c>
      <c r="E387" s="38">
        <v>410</v>
      </c>
      <c r="F387" s="38"/>
      <c r="G387" s="46">
        <f>G388</f>
        <v>0</v>
      </c>
      <c r="H387" s="46"/>
      <c r="I387" s="46">
        <f t="shared" si="80"/>
        <v>0</v>
      </c>
      <c r="J387" s="46">
        <f t="shared" si="80"/>
        <v>0</v>
      </c>
      <c r="K387" s="46">
        <f t="shared" si="80"/>
        <v>0</v>
      </c>
    </row>
    <row r="388" spans="1:11" ht="15" customHeight="1" hidden="1">
      <c r="A388" s="7" t="s">
        <v>9</v>
      </c>
      <c r="B388" s="42" t="s">
        <v>99</v>
      </c>
      <c r="C388" s="42" t="s">
        <v>101</v>
      </c>
      <c r="D388" s="38" t="s">
        <v>171</v>
      </c>
      <c r="E388" s="38">
        <v>410</v>
      </c>
      <c r="F388" s="38">
        <v>2</v>
      </c>
      <c r="G388" s="46"/>
      <c r="H388" s="46"/>
      <c r="I388" s="46"/>
      <c r="J388" s="46"/>
      <c r="K388" s="46"/>
    </row>
    <row r="389" spans="1:11" ht="45" customHeight="1" hidden="1">
      <c r="A389" s="6" t="s">
        <v>123</v>
      </c>
      <c r="B389" s="42" t="s">
        <v>99</v>
      </c>
      <c r="C389" s="42" t="s">
        <v>101</v>
      </c>
      <c r="D389" s="38" t="s">
        <v>159</v>
      </c>
      <c r="E389" s="36"/>
      <c r="F389" s="36"/>
      <c r="G389" s="46">
        <f aca="true" t="shared" si="81" ref="G389:K392">G390</f>
        <v>0</v>
      </c>
      <c r="H389" s="46" t="e">
        <f t="shared" si="81"/>
        <v>#REF!</v>
      </c>
      <c r="I389" s="46">
        <f t="shared" si="81"/>
        <v>0</v>
      </c>
      <c r="J389" s="46">
        <f t="shared" si="81"/>
        <v>0</v>
      </c>
      <c r="K389" s="46">
        <f t="shared" si="81"/>
        <v>0</v>
      </c>
    </row>
    <row r="390" spans="1:11" ht="90" customHeight="1" hidden="1">
      <c r="A390" s="6" t="s">
        <v>160</v>
      </c>
      <c r="B390" s="42" t="s">
        <v>99</v>
      </c>
      <c r="C390" s="42" t="s">
        <v>101</v>
      </c>
      <c r="D390" s="38" t="s">
        <v>161</v>
      </c>
      <c r="E390" s="36"/>
      <c r="F390" s="36"/>
      <c r="G390" s="46">
        <f t="shared" si="81"/>
        <v>0</v>
      </c>
      <c r="H390" s="46" t="e">
        <f t="shared" si="81"/>
        <v>#REF!</v>
      </c>
      <c r="I390" s="46">
        <f t="shared" si="81"/>
        <v>0</v>
      </c>
      <c r="J390" s="46">
        <f t="shared" si="81"/>
        <v>0</v>
      </c>
      <c r="K390" s="46">
        <f t="shared" si="81"/>
        <v>0</v>
      </c>
    </row>
    <row r="391" spans="1:11" ht="90" customHeight="1" hidden="1">
      <c r="A391" s="6" t="s">
        <v>162</v>
      </c>
      <c r="B391" s="42" t="s">
        <v>99</v>
      </c>
      <c r="C391" s="42" t="s">
        <v>101</v>
      </c>
      <c r="D391" s="38" t="s">
        <v>172</v>
      </c>
      <c r="E391" s="36"/>
      <c r="F391" s="36"/>
      <c r="G391" s="46">
        <f t="shared" si="81"/>
        <v>0</v>
      </c>
      <c r="H391" s="46" t="e">
        <f t="shared" si="81"/>
        <v>#REF!</v>
      </c>
      <c r="I391" s="46">
        <f t="shared" si="81"/>
        <v>0</v>
      </c>
      <c r="J391" s="46">
        <f t="shared" si="81"/>
        <v>0</v>
      </c>
      <c r="K391" s="46">
        <f t="shared" si="81"/>
        <v>0</v>
      </c>
    </row>
    <row r="392" spans="1:11" ht="30" customHeight="1" hidden="1">
      <c r="A392" s="6" t="s">
        <v>173</v>
      </c>
      <c r="B392" s="42" t="s">
        <v>99</v>
      </c>
      <c r="C392" s="42" t="s">
        <v>101</v>
      </c>
      <c r="D392" s="38" t="s">
        <v>172</v>
      </c>
      <c r="E392" s="38">
        <v>400</v>
      </c>
      <c r="F392" s="36"/>
      <c r="G392" s="46">
        <f t="shared" si="81"/>
        <v>0</v>
      </c>
      <c r="H392" s="46" t="e">
        <f t="shared" si="81"/>
        <v>#REF!</v>
      </c>
      <c r="I392" s="46">
        <f t="shared" si="81"/>
        <v>0</v>
      </c>
      <c r="J392" s="46">
        <f t="shared" si="81"/>
        <v>0</v>
      </c>
      <c r="K392" s="46">
        <f t="shared" si="81"/>
        <v>0</v>
      </c>
    </row>
    <row r="393" spans="1:11" ht="15" customHeight="1" hidden="1">
      <c r="A393" s="6" t="s">
        <v>179</v>
      </c>
      <c r="B393" s="42" t="s">
        <v>99</v>
      </c>
      <c r="C393" s="42" t="s">
        <v>101</v>
      </c>
      <c r="D393" s="38" t="s">
        <v>172</v>
      </c>
      <c r="E393" s="38">
        <v>410</v>
      </c>
      <c r="F393" s="36"/>
      <c r="G393" s="46">
        <f>G394</f>
        <v>0</v>
      </c>
      <c r="H393" s="46" t="e">
        <f>H394+#REF!+H404</f>
        <v>#REF!</v>
      </c>
      <c r="I393" s="46">
        <f>I394</f>
        <v>0</v>
      </c>
      <c r="J393" s="46">
        <f>J394</f>
        <v>0</v>
      </c>
      <c r="K393" s="46">
        <f>K394</f>
        <v>0</v>
      </c>
    </row>
    <row r="394" spans="1:11" ht="15" customHeight="1" hidden="1">
      <c r="A394" s="7" t="s">
        <v>8</v>
      </c>
      <c r="B394" s="42" t="s">
        <v>99</v>
      </c>
      <c r="C394" s="42" t="s">
        <v>101</v>
      </c>
      <c r="D394" s="38" t="s">
        <v>172</v>
      </c>
      <c r="E394" s="38">
        <v>410</v>
      </c>
      <c r="F394" s="38">
        <v>1</v>
      </c>
      <c r="G394" s="46"/>
      <c r="H394" s="46">
        <v>308.329</v>
      </c>
      <c r="I394" s="46"/>
      <c r="J394" s="46"/>
      <c r="K394" s="46"/>
    </row>
    <row r="395" spans="1:11" ht="63" customHeight="1" hidden="1">
      <c r="A395" s="23" t="s">
        <v>219</v>
      </c>
      <c r="B395" s="42" t="s">
        <v>99</v>
      </c>
      <c r="C395" s="42" t="s">
        <v>101</v>
      </c>
      <c r="D395" s="38">
        <v>9000095020</v>
      </c>
      <c r="E395" s="38"/>
      <c r="F395" s="38"/>
      <c r="G395" s="46">
        <f>G396</f>
        <v>0</v>
      </c>
      <c r="H395" s="46"/>
      <c r="I395" s="46">
        <f aca="true" t="shared" si="82" ref="I395:K397">I396</f>
        <v>0</v>
      </c>
      <c r="J395" s="46">
        <f t="shared" si="82"/>
        <v>0</v>
      </c>
      <c r="K395" s="46">
        <f t="shared" si="82"/>
        <v>0</v>
      </c>
    </row>
    <row r="396" spans="1:11" ht="30" customHeight="1" hidden="1">
      <c r="A396" s="6" t="s">
        <v>173</v>
      </c>
      <c r="B396" s="42" t="s">
        <v>99</v>
      </c>
      <c r="C396" s="42" t="s">
        <v>101</v>
      </c>
      <c r="D396" s="38">
        <v>9000095020</v>
      </c>
      <c r="E396" s="38">
        <v>400</v>
      </c>
      <c r="F396" s="38"/>
      <c r="G396" s="46">
        <f>G397</f>
        <v>0</v>
      </c>
      <c r="H396" s="46"/>
      <c r="I396" s="46">
        <f t="shared" si="82"/>
        <v>0</v>
      </c>
      <c r="J396" s="46">
        <f t="shared" si="82"/>
        <v>0</v>
      </c>
      <c r="K396" s="46">
        <f t="shared" si="82"/>
        <v>0</v>
      </c>
    </row>
    <row r="397" spans="1:11" ht="15" customHeight="1" hidden="1">
      <c r="A397" s="6" t="s">
        <v>179</v>
      </c>
      <c r="B397" s="42" t="s">
        <v>99</v>
      </c>
      <c r="C397" s="42" t="s">
        <v>101</v>
      </c>
      <c r="D397" s="38">
        <v>9000095020</v>
      </c>
      <c r="E397" s="38">
        <v>410</v>
      </c>
      <c r="F397" s="38"/>
      <c r="G397" s="46">
        <f>G398</f>
        <v>0</v>
      </c>
      <c r="H397" s="46"/>
      <c r="I397" s="46">
        <f t="shared" si="82"/>
        <v>0</v>
      </c>
      <c r="J397" s="46">
        <f t="shared" si="82"/>
        <v>0</v>
      </c>
      <c r="K397" s="46">
        <f t="shared" si="82"/>
        <v>0</v>
      </c>
    </row>
    <row r="398" spans="1:11" ht="15" customHeight="1" hidden="1">
      <c r="A398" s="7" t="s">
        <v>9</v>
      </c>
      <c r="B398" s="42" t="s">
        <v>99</v>
      </c>
      <c r="C398" s="42" t="s">
        <v>101</v>
      </c>
      <c r="D398" s="38">
        <v>9000095020</v>
      </c>
      <c r="E398" s="38">
        <v>410</v>
      </c>
      <c r="F398" s="38">
        <v>2</v>
      </c>
      <c r="G398" s="46"/>
      <c r="H398" s="46"/>
      <c r="I398" s="46"/>
      <c r="J398" s="46"/>
      <c r="K398" s="46"/>
    </row>
    <row r="399" spans="1:11" ht="79.5" customHeight="1" hidden="1">
      <c r="A399" s="26" t="s">
        <v>220</v>
      </c>
      <c r="B399" s="42" t="s">
        <v>99</v>
      </c>
      <c r="C399" s="42" t="s">
        <v>101</v>
      </c>
      <c r="D399" s="38">
        <v>9000096020</v>
      </c>
      <c r="E399" s="38"/>
      <c r="F399" s="38"/>
      <c r="G399" s="46">
        <f>G400</f>
        <v>0</v>
      </c>
      <c r="H399" s="46"/>
      <c r="I399" s="46">
        <f aca="true" t="shared" si="83" ref="I399:K401">I400</f>
        <v>0</v>
      </c>
      <c r="J399" s="46">
        <f t="shared" si="83"/>
        <v>0</v>
      </c>
      <c r="K399" s="46">
        <f t="shared" si="83"/>
        <v>0</v>
      </c>
    </row>
    <row r="400" spans="1:11" ht="30" customHeight="1" hidden="1">
      <c r="A400" s="6" t="s">
        <v>173</v>
      </c>
      <c r="B400" s="42" t="s">
        <v>99</v>
      </c>
      <c r="C400" s="42" t="s">
        <v>101</v>
      </c>
      <c r="D400" s="38">
        <v>9000096020</v>
      </c>
      <c r="E400" s="38">
        <v>400</v>
      </c>
      <c r="F400" s="38"/>
      <c r="G400" s="46">
        <f>G401</f>
        <v>0</v>
      </c>
      <c r="H400" s="46"/>
      <c r="I400" s="46">
        <f t="shared" si="83"/>
        <v>0</v>
      </c>
      <c r="J400" s="46">
        <f t="shared" si="83"/>
        <v>0</v>
      </c>
      <c r="K400" s="46">
        <f t="shared" si="83"/>
        <v>0</v>
      </c>
    </row>
    <row r="401" spans="1:11" ht="15" customHeight="1" hidden="1">
      <c r="A401" s="6" t="s">
        <v>179</v>
      </c>
      <c r="B401" s="42" t="s">
        <v>99</v>
      </c>
      <c r="C401" s="42" t="s">
        <v>101</v>
      </c>
      <c r="D401" s="38">
        <v>9000096020</v>
      </c>
      <c r="E401" s="38">
        <v>410</v>
      </c>
      <c r="F401" s="38"/>
      <c r="G401" s="46">
        <f>G402</f>
        <v>0</v>
      </c>
      <c r="H401" s="46"/>
      <c r="I401" s="46">
        <f t="shared" si="83"/>
        <v>0</v>
      </c>
      <c r="J401" s="46">
        <f t="shared" si="83"/>
        <v>0</v>
      </c>
      <c r="K401" s="46">
        <f t="shared" si="83"/>
        <v>0</v>
      </c>
    </row>
    <row r="402" spans="1:11" ht="15" customHeight="1" hidden="1">
      <c r="A402" s="7" t="s">
        <v>9</v>
      </c>
      <c r="B402" s="42" t="s">
        <v>99</v>
      </c>
      <c r="C402" s="42" t="s">
        <v>101</v>
      </c>
      <c r="D402" s="38">
        <v>9000096020</v>
      </c>
      <c r="E402" s="38">
        <v>410</v>
      </c>
      <c r="F402" s="38">
        <v>2</v>
      </c>
      <c r="G402" s="46"/>
      <c r="H402" s="46"/>
      <c r="I402" s="46"/>
      <c r="J402" s="46"/>
      <c r="K402" s="46"/>
    </row>
    <row r="403" spans="1:12" ht="15">
      <c r="A403" s="6" t="s">
        <v>16</v>
      </c>
      <c r="B403" s="42" t="s">
        <v>99</v>
      </c>
      <c r="C403" s="42" t="s">
        <v>101</v>
      </c>
      <c r="D403" s="38">
        <v>9000000000</v>
      </c>
      <c r="E403" s="36"/>
      <c r="F403" s="36"/>
      <c r="G403" s="46">
        <f>G404</f>
        <v>200</v>
      </c>
      <c r="H403" s="46" t="e">
        <f>#REF!</f>
        <v>#REF!</v>
      </c>
      <c r="I403" s="46">
        <f>I404</f>
        <v>300</v>
      </c>
      <c r="J403" s="46">
        <f>J404</f>
        <v>300</v>
      </c>
      <c r="K403" s="46">
        <f>K404</f>
        <v>300</v>
      </c>
      <c r="L403" s="49"/>
    </row>
    <row r="404" spans="1:11" ht="15">
      <c r="A404" s="6" t="s">
        <v>107</v>
      </c>
      <c r="B404" s="42" t="s">
        <v>99</v>
      </c>
      <c r="C404" s="42" t="s">
        <v>101</v>
      </c>
      <c r="D404" s="38">
        <v>9000090510</v>
      </c>
      <c r="E404" s="36"/>
      <c r="F404" s="36"/>
      <c r="G404" s="46">
        <f aca="true" t="shared" si="84" ref="G404:K406">G405</f>
        <v>200</v>
      </c>
      <c r="H404" s="46">
        <f t="shared" si="84"/>
        <v>17.586</v>
      </c>
      <c r="I404" s="46">
        <f t="shared" si="84"/>
        <v>300</v>
      </c>
      <c r="J404" s="46">
        <f t="shared" si="84"/>
        <v>300</v>
      </c>
      <c r="K404" s="46">
        <f t="shared" si="84"/>
        <v>300</v>
      </c>
    </row>
    <row r="405" spans="1:11" ht="30">
      <c r="A405" s="31" t="s">
        <v>216</v>
      </c>
      <c r="B405" s="42" t="s">
        <v>99</v>
      </c>
      <c r="C405" s="42" t="s">
        <v>101</v>
      </c>
      <c r="D405" s="38">
        <v>9000090510</v>
      </c>
      <c r="E405" s="38">
        <v>200</v>
      </c>
      <c r="F405" s="38"/>
      <c r="G405" s="46">
        <f t="shared" si="84"/>
        <v>200</v>
      </c>
      <c r="H405" s="46">
        <f t="shared" si="84"/>
        <v>17.586</v>
      </c>
      <c r="I405" s="46">
        <f t="shared" si="84"/>
        <v>300</v>
      </c>
      <c r="J405" s="46">
        <f t="shared" si="84"/>
        <v>300</v>
      </c>
      <c r="K405" s="46">
        <f t="shared" si="84"/>
        <v>300</v>
      </c>
    </row>
    <row r="406" spans="1:11" ht="30">
      <c r="A406" s="6" t="s">
        <v>20</v>
      </c>
      <c r="B406" s="42" t="s">
        <v>99</v>
      </c>
      <c r="C406" s="42" t="s">
        <v>101</v>
      </c>
      <c r="D406" s="38">
        <v>9000090510</v>
      </c>
      <c r="E406" s="38">
        <v>240</v>
      </c>
      <c r="F406" s="38"/>
      <c r="G406" s="46">
        <f t="shared" si="84"/>
        <v>200</v>
      </c>
      <c r="H406" s="46">
        <f t="shared" si="84"/>
        <v>17.586</v>
      </c>
      <c r="I406" s="46">
        <f t="shared" si="84"/>
        <v>300</v>
      </c>
      <c r="J406" s="46">
        <f t="shared" si="84"/>
        <v>300</v>
      </c>
      <c r="K406" s="46">
        <f t="shared" si="84"/>
        <v>300</v>
      </c>
    </row>
    <row r="407" spans="1:11" ht="16.5" customHeight="1">
      <c r="A407" s="7" t="s">
        <v>8</v>
      </c>
      <c r="B407" s="42" t="s">
        <v>99</v>
      </c>
      <c r="C407" s="42" t="s">
        <v>101</v>
      </c>
      <c r="D407" s="38">
        <v>9000090510</v>
      </c>
      <c r="E407" s="38">
        <v>240</v>
      </c>
      <c r="F407" s="38">
        <v>1</v>
      </c>
      <c r="G407" s="46">
        <v>200</v>
      </c>
      <c r="H407" s="46">
        <v>17.586</v>
      </c>
      <c r="I407" s="46">
        <v>300</v>
      </c>
      <c r="J407" s="46">
        <v>300</v>
      </c>
      <c r="K407" s="46">
        <v>300</v>
      </c>
    </row>
    <row r="408" spans="1:12" s="131" customFormat="1" ht="45" customHeight="1" hidden="1">
      <c r="A408" s="90" t="s">
        <v>285</v>
      </c>
      <c r="B408" s="41" t="s">
        <v>99</v>
      </c>
      <c r="C408" s="41" t="s">
        <v>101</v>
      </c>
      <c r="D408" s="36" t="s">
        <v>288</v>
      </c>
      <c r="E408" s="36"/>
      <c r="F408" s="36"/>
      <c r="G408" s="129">
        <f>G409+G414</f>
        <v>4509.60602</v>
      </c>
      <c r="H408" s="129">
        <f>H413</f>
        <v>0</v>
      </c>
      <c r="I408" s="129">
        <f>I409+I414</f>
        <v>0</v>
      </c>
      <c r="J408" s="129">
        <f>J409+J414</f>
        <v>0</v>
      </c>
      <c r="K408" s="129">
        <f>K409+K414</f>
        <v>0</v>
      </c>
      <c r="L408" s="130"/>
    </row>
    <row r="409" spans="1:12" ht="79.5" customHeight="1" hidden="1">
      <c r="A409" s="26" t="s">
        <v>286</v>
      </c>
      <c r="B409" s="42" t="s">
        <v>99</v>
      </c>
      <c r="C409" s="42" t="s">
        <v>101</v>
      </c>
      <c r="D409" s="38" t="s">
        <v>287</v>
      </c>
      <c r="E409" s="38"/>
      <c r="F409" s="38"/>
      <c r="G409" s="46">
        <f>G410</f>
        <v>4245.60602</v>
      </c>
      <c r="H409" s="46"/>
      <c r="I409" s="46">
        <f aca="true" t="shared" si="85" ref="I409:K411">I410</f>
        <v>0</v>
      </c>
      <c r="J409" s="46">
        <f t="shared" si="85"/>
        <v>0</v>
      </c>
      <c r="K409" s="46">
        <f t="shared" si="85"/>
        <v>0</v>
      </c>
      <c r="L409" s="49"/>
    </row>
    <row r="410" spans="1:12" ht="30" customHeight="1" hidden="1">
      <c r="A410" s="6" t="s">
        <v>173</v>
      </c>
      <c r="B410" s="42" t="s">
        <v>99</v>
      </c>
      <c r="C410" s="42" t="s">
        <v>101</v>
      </c>
      <c r="D410" s="38" t="s">
        <v>287</v>
      </c>
      <c r="E410" s="38">
        <v>400</v>
      </c>
      <c r="F410" s="38"/>
      <c r="G410" s="46">
        <f>G411</f>
        <v>4245.60602</v>
      </c>
      <c r="H410" s="46"/>
      <c r="I410" s="46">
        <f t="shared" si="85"/>
        <v>0</v>
      </c>
      <c r="J410" s="46">
        <f t="shared" si="85"/>
        <v>0</v>
      </c>
      <c r="K410" s="46">
        <f t="shared" si="85"/>
        <v>0</v>
      </c>
      <c r="L410" s="49"/>
    </row>
    <row r="411" spans="1:12" ht="15" customHeight="1" hidden="1">
      <c r="A411" s="6" t="s">
        <v>179</v>
      </c>
      <c r="B411" s="42" t="s">
        <v>99</v>
      </c>
      <c r="C411" s="42" t="s">
        <v>101</v>
      </c>
      <c r="D411" s="38" t="s">
        <v>287</v>
      </c>
      <c r="E411" s="38">
        <v>410</v>
      </c>
      <c r="F411" s="38"/>
      <c r="G411" s="46">
        <f>G412</f>
        <v>4245.60602</v>
      </c>
      <c r="H411" s="46"/>
      <c r="I411" s="46">
        <f t="shared" si="85"/>
        <v>0</v>
      </c>
      <c r="J411" s="46">
        <f t="shared" si="85"/>
        <v>0</v>
      </c>
      <c r="K411" s="46">
        <f t="shared" si="85"/>
        <v>0</v>
      </c>
      <c r="L411" s="49"/>
    </row>
    <row r="412" spans="1:12" ht="15" customHeight="1" hidden="1">
      <c r="A412" s="7" t="s">
        <v>9</v>
      </c>
      <c r="B412" s="42" t="s">
        <v>99</v>
      </c>
      <c r="C412" s="42" t="s">
        <v>101</v>
      </c>
      <c r="D412" s="38" t="s">
        <v>287</v>
      </c>
      <c r="E412" s="38">
        <v>410</v>
      </c>
      <c r="F412" s="38">
        <v>2</v>
      </c>
      <c r="G412" s="46">
        <v>4245.60602</v>
      </c>
      <c r="H412" s="46"/>
      <c r="I412" s="46"/>
      <c r="J412" s="46"/>
      <c r="K412" s="46"/>
      <c r="L412" s="49"/>
    </row>
    <row r="413" spans="1:12" ht="15" customHeight="1" hidden="1">
      <c r="A413" s="7"/>
      <c r="B413" s="42"/>
      <c r="C413" s="42"/>
      <c r="D413" s="38"/>
      <c r="E413" s="38">
        <v>412</v>
      </c>
      <c r="F413" s="38"/>
      <c r="G413" s="46">
        <v>1261.5056</v>
      </c>
      <c r="H413" s="46"/>
      <c r="I413" s="46">
        <v>1261.5056</v>
      </c>
      <c r="J413" s="46">
        <v>1261.5056</v>
      </c>
      <c r="K413" s="46">
        <v>1261.5056</v>
      </c>
      <c r="L413" s="49"/>
    </row>
    <row r="414" spans="1:12" ht="78.75" customHeight="1" hidden="1">
      <c r="A414" s="26" t="s">
        <v>221</v>
      </c>
      <c r="B414" s="42" t="s">
        <v>99</v>
      </c>
      <c r="C414" s="42" t="s">
        <v>101</v>
      </c>
      <c r="D414" s="38" t="s">
        <v>287</v>
      </c>
      <c r="E414" s="38"/>
      <c r="F414" s="38"/>
      <c r="G414" s="46">
        <f>G415</f>
        <v>264</v>
      </c>
      <c r="H414" s="46"/>
      <c r="I414" s="46">
        <f aca="true" t="shared" si="86" ref="I414:K416">I415</f>
        <v>0</v>
      </c>
      <c r="J414" s="46">
        <f t="shared" si="86"/>
        <v>0</v>
      </c>
      <c r="K414" s="46">
        <f t="shared" si="86"/>
        <v>0</v>
      </c>
      <c r="L414" s="49"/>
    </row>
    <row r="415" spans="1:12" ht="30" customHeight="1" hidden="1">
      <c r="A415" s="6" t="s">
        <v>173</v>
      </c>
      <c r="B415" s="42" t="s">
        <v>99</v>
      </c>
      <c r="C415" s="42" t="s">
        <v>101</v>
      </c>
      <c r="D415" s="38" t="s">
        <v>287</v>
      </c>
      <c r="E415" s="38">
        <v>400</v>
      </c>
      <c r="F415" s="38"/>
      <c r="G415" s="46">
        <f>G416</f>
        <v>264</v>
      </c>
      <c r="H415" s="46"/>
      <c r="I415" s="46">
        <f t="shared" si="86"/>
        <v>0</v>
      </c>
      <c r="J415" s="46">
        <f t="shared" si="86"/>
        <v>0</v>
      </c>
      <c r="K415" s="46">
        <f t="shared" si="86"/>
        <v>0</v>
      </c>
      <c r="L415" s="49"/>
    </row>
    <row r="416" spans="1:12" ht="15" customHeight="1" hidden="1">
      <c r="A416" s="6" t="s">
        <v>179</v>
      </c>
      <c r="B416" s="42" t="s">
        <v>99</v>
      </c>
      <c r="C416" s="42" t="s">
        <v>101</v>
      </c>
      <c r="D416" s="38" t="s">
        <v>287</v>
      </c>
      <c r="E416" s="38">
        <v>410</v>
      </c>
      <c r="F416" s="38"/>
      <c r="G416" s="46">
        <f>G417</f>
        <v>264</v>
      </c>
      <c r="H416" s="46"/>
      <c r="I416" s="46">
        <f t="shared" si="86"/>
        <v>0</v>
      </c>
      <c r="J416" s="46">
        <f t="shared" si="86"/>
        <v>0</v>
      </c>
      <c r="K416" s="46">
        <f t="shared" si="86"/>
        <v>0</v>
      </c>
      <c r="L416" s="49"/>
    </row>
    <row r="417" spans="1:12" ht="15" customHeight="1" hidden="1">
      <c r="A417" s="7" t="s">
        <v>8</v>
      </c>
      <c r="B417" s="42" t="s">
        <v>99</v>
      </c>
      <c r="C417" s="42" t="s">
        <v>101</v>
      </c>
      <c r="D417" s="38" t="s">
        <v>287</v>
      </c>
      <c r="E417" s="38">
        <v>410</v>
      </c>
      <c r="F417" s="38">
        <v>1</v>
      </c>
      <c r="G417" s="46">
        <v>264</v>
      </c>
      <c r="H417" s="46"/>
      <c r="I417" s="46"/>
      <c r="J417" s="46"/>
      <c r="K417" s="46"/>
      <c r="L417" s="49"/>
    </row>
    <row r="418" spans="1:11" ht="15">
      <c r="A418" s="5" t="s">
        <v>104</v>
      </c>
      <c r="B418" s="112" t="s">
        <v>99</v>
      </c>
      <c r="C418" s="112" t="s">
        <v>105</v>
      </c>
      <c r="D418" s="37"/>
      <c r="E418" s="37"/>
      <c r="F418" s="37"/>
      <c r="G418" s="219">
        <f>G429+G442+G419</f>
        <v>728.2</v>
      </c>
      <c r="H418" s="219" t="e">
        <f>H429+H442</f>
        <v>#REF!</v>
      </c>
      <c r="I418" s="219">
        <f>I429+I442+I419</f>
        <v>5000</v>
      </c>
      <c r="J418" s="269">
        <f>J429+J442+J419</f>
        <v>5000</v>
      </c>
      <c r="K418" s="269">
        <f>K429+K442+K419</f>
        <v>5000</v>
      </c>
    </row>
    <row r="419" spans="1:12" ht="45" customHeight="1" hidden="1">
      <c r="A419" s="25" t="s">
        <v>184</v>
      </c>
      <c r="B419" s="42" t="s">
        <v>99</v>
      </c>
      <c r="C419" s="42" t="s">
        <v>105</v>
      </c>
      <c r="D419" s="36" t="s">
        <v>185</v>
      </c>
      <c r="E419" s="36"/>
      <c r="F419" s="36"/>
      <c r="G419" s="46">
        <f>G420</f>
        <v>0</v>
      </c>
      <c r="H419" s="46"/>
      <c r="I419" s="46">
        <f>I420</f>
        <v>0</v>
      </c>
      <c r="J419" s="46">
        <f>J420</f>
        <v>0</v>
      </c>
      <c r="K419" s="46">
        <f>K420</f>
        <v>0</v>
      </c>
      <c r="L419" s="49"/>
    </row>
    <row r="420" spans="1:12" ht="165" customHeight="1" hidden="1">
      <c r="A420" s="25" t="s">
        <v>186</v>
      </c>
      <c r="B420" s="42" t="s">
        <v>99</v>
      </c>
      <c r="C420" s="42" t="s">
        <v>105</v>
      </c>
      <c r="D420" s="36" t="s">
        <v>187</v>
      </c>
      <c r="E420" s="37"/>
      <c r="F420" s="37"/>
      <c r="G420" s="46">
        <f>G421+G425</f>
        <v>0</v>
      </c>
      <c r="H420" s="219"/>
      <c r="I420" s="46">
        <f>I421+I425</f>
        <v>0</v>
      </c>
      <c r="J420" s="46">
        <f>J421+J425</f>
        <v>0</v>
      </c>
      <c r="K420" s="46">
        <f>K421+K425</f>
        <v>0</v>
      </c>
      <c r="L420" s="49"/>
    </row>
    <row r="421" spans="1:12" ht="210" customHeight="1" hidden="1">
      <c r="A421" s="31" t="s">
        <v>188</v>
      </c>
      <c r="B421" s="42" t="s">
        <v>99</v>
      </c>
      <c r="C421" s="42" t="s">
        <v>105</v>
      </c>
      <c r="D421" s="36" t="s">
        <v>189</v>
      </c>
      <c r="E421" s="37"/>
      <c r="F421" s="37"/>
      <c r="G421" s="46">
        <f>G422</f>
        <v>0</v>
      </c>
      <c r="H421" s="219"/>
      <c r="I421" s="46">
        <f aca="true" t="shared" si="87" ref="I421:K423">I422</f>
        <v>0</v>
      </c>
      <c r="J421" s="46">
        <f t="shared" si="87"/>
        <v>0</v>
      </c>
      <c r="K421" s="46">
        <f t="shared" si="87"/>
        <v>0</v>
      </c>
      <c r="L421" s="49"/>
    </row>
    <row r="422" spans="1:12" ht="30" customHeight="1" hidden="1">
      <c r="A422" s="25" t="s">
        <v>173</v>
      </c>
      <c r="B422" s="42" t="s">
        <v>99</v>
      </c>
      <c r="C422" s="42" t="s">
        <v>105</v>
      </c>
      <c r="D422" s="36" t="s">
        <v>189</v>
      </c>
      <c r="E422" s="36">
        <v>400</v>
      </c>
      <c r="F422" s="36"/>
      <c r="G422" s="46">
        <f>G423</f>
        <v>0</v>
      </c>
      <c r="H422" s="46"/>
      <c r="I422" s="46">
        <f t="shared" si="87"/>
        <v>0</v>
      </c>
      <c r="J422" s="46">
        <f t="shared" si="87"/>
        <v>0</v>
      </c>
      <c r="K422" s="46">
        <f t="shared" si="87"/>
        <v>0</v>
      </c>
      <c r="L422" s="49"/>
    </row>
    <row r="423" spans="1:12" ht="15" customHeight="1" hidden="1">
      <c r="A423" s="87" t="s">
        <v>179</v>
      </c>
      <c r="B423" s="42" t="s">
        <v>99</v>
      </c>
      <c r="C423" s="42" t="s">
        <v>105</v>
      </c>
      <c r="D423" s="36" t="s">
        <v>189</v>
      </c>
      <c r="E423" s="36">
        <v>410</v>
      </c>
      <c r="F423" s="37"/>
      <c r="G423" s="46">
        <f>G424</f>
        <v>0</v>
      </c>
      <c r="H423" s="219"/>
      <c r="I423" s="46">
        <f t="shared" si="87"/>
        <v>0</v>
      </c>
      <c r="J423" s="46">
        <f t="shared" si="87"/>
        <v>0</v>
      </c>
      <c r="K423" s="46">
        <f t="shared" si="87"/>
        <v>0</v>
      </c>
      <c r="L423" s="49"/>
    </row>
    <row r="424" spans="1:252" ht="15" customHeight="1" hidden="1">
      <c r="A424" s="7" t="s">
        <v>9</v>
      </c>
      <c r="B424" s="42" t="s">
        <v>99</v>
      </c>
      <c r="C424" s="42" t="s">
        <v>105</v>
      </c>
      <c r="D424" s="36" t="s">
        <v>189</v>
      </c>
      <c r="E424" s="36">
        <v>410</v>
      </c>
      <c r="F424" s="44">
        <v>2</v>
      </c>
      <c r="G424" s="47"/>
      <c r="H424" s="47"/>
      <c r="I424" s="47"/>
      <c r="J424" s="47"/>
      <c r="K424" s="47"/>
      <c r="L424" s="49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  <c r="GL424" s="58"/>
      <c r="GM424" s="58"/>
      <c r="GN424" s="58"/>
      <c r="GO424" s="58"/>
      <c r="GP424" s="58"/>
      <c r="GQ424" s="58"/>
      <c r="GR424" s="58"/>
      <c r="GS424" s="58"/>
      <c r="GT424" s="58"/>
      <c r="GU424" s="58"/>
      <c r="GV424" s="58"/>
      <c r="GW424" s="58"/>
      <c r="GX424" s="58"/>
      <c r="GY424" s="58"/>
      <c r="GZ424" s="58"/>
      <c r="HA424" s="58"/>
      <c r="HB424" s="58"/>
      <c r="HC424" s="58"/>
      <c r="HD424" s="58"/>
      <c r="HE424" s="58"/>
      <c r="HF424" s="58"/>
      <c r="HG424" s="58"/>
      <c r="HH424" s="58"/>
      <c r="HI424" s="58"/>
      <c r="HJ424" s="58"/>
      <c r="HK424" s="58"/>
      <c r="HL424" s="58"/>
      <c r="HM424" s="58"/>
      <c r="HN424" s="58"/>
      <c r="HO424" s="58"/>
      <c r="HP424" s="58"/>
      <c r="HQ424" s="58"/>
      <c r="HR424" s="58"/>
      <c r="HS424" s="58"/>
      <c r="HT424" s="58"/>
      <c r="HU424" s="58"/>
      <c r="HV424" s="58"/>
      <c r="HW424" s="58"/>
      <c r="HX424" s="58"/>
      <c r="HY424" s="58"/>
      <c r="HZ424" s="58"/>
      <c r="IA424" s="58"/>
      <c r="IB424" s="58"/>
      <c r="IC424" s="58"/>
      <c r="ID424" s="58"/>
      <c r="IE424" s="58"/>
      <c r="IF424" s="58"/>
      <c r="IG424" s="58"/>
      <c r="IH424" s="58"/>
      <c r="II424" s="58"/>
      <c r="IJ424" s="58"/>
      <c r="IK424" s="58"/>
      <c r="IL424" s="58"/>
      <c r="IM424" s="58"/>
      <c r="IN424" s="58"/>
      <c r="IO424" s="58"/>
      <c r="IP424" s="58"/>
      <c r="IQ424" s="58"/>
      <c r="IR424" s="58"/>
    </row>
    <row r="425" spans="1:12" ht="210" customHeight="1" hidden="1">
      <c r="A425" s="31" t="s">
        <v>188</v>
      </c>
      <c r="B425" s="42" t="s">
        <v>99</v>
      </c>
      <c r="C425" s="42" t="s">
        <v>105</v>
      </c>
      <c r="D425" s="36" t="s">
        <v>190</v>
      </c>
      <c r="E425" s="37"/>
      <c r="F425" s="37"/>
      <c r="G425" s="46">
        <f>G426</f>
        <v>0</v>
      </c>
      <c r="H425" s="219"/>
      <c r="I425" s="46">
        <f aca="true" t="shared" si="88" ref="I425:K427">I426</f>
        <v>0</v>
      </c>
      <c r="J425" s="46">
        <f t="shared" si="88"/>
        <v>0</v>
      </c>
      <c r="K425" s="46">
        <f t="shared" si="88"/>
        <v>0</v>
      </c>
      <c r="L425" s="49"/>
    </row>
    <row r="426" spans="1:12" ht="30" customHeight="1" hidden="1">
      <c r="A426" s="25" t="s">
        <v>173</v>
      </c>
      <c r="B426" s="42" t="s">
        <v>99</v>
      </c>
      <c r="C426" s="42" t="s">
        <v>105</v>
      </c>
      <c r="D426" s="36" t="s">
        <v>190</v>
      </c>
      <c r="E426" s="36">
        <v>400</v>
      </c>
      <c r="F426" s="36"/>
      <c r="G426" s="46">
        <f>G427</f>
        <v>0</v>
      </c>
      <c r="H426" s="46"/>
      <c r="I426" s="46">
        <f t="shared" si="88"/>
        <v>0</v>
      </c>
      <c r="J426" s="46">
        <f t="shared" si="88"/>
        <v>0</v>
      </c>
      <c r="K426" s="46">
        <f t="shared" si="88"/>
        <v>0</v>
      </c>
      <c r="L426" s="49"/>
    </row>
    <row r="427" spans="1:12" ht="15" customHeight="1" hidden="1">
      <c r="A427" s="87" t="s">
        <v>179</v>
      </c>
      <c r="B427" s="42" t="s">
        <v>99</v>
      </c>
      <c r="C427" s="42" t="s">
        <v>105</v>
      </c>
      <c r="D427" s="36" t="s">
        <v>190</v>
      </c>
      <c r="E427" s="36">
        <v>410</v>
      </c>
      <c r="F427" s="37"/>
      <c r="G427" s="46">
        <f>G428</f>
        <v>0</v>
      </c>
      <c r="H427" s="219"/>
      <c r="I427" s="46">
        <f t="shared" si="88"/>
        <v>0</v>
      </c>
      <c r="J427" s="46">
        <f t="shared" si="88"/>
        <v>0</v>
      </c>
      <c r="K427" s="46">
        <f t="shared" si="88"/>
        <v>0</v>
      </c>
      <c r="L427" s="49"/>
    </row>
    <row r="428" spans="1:252" ht="15" customHeight="1" hidden="1">
      <c r="A428" s="7" t="s">
        <v>9</v>
      </c>
      <c r="B428" s="42" t="s">
        <v>99</v>
      </c>
      <c r="C428" s="42" t="s">
        <v>105</v>
      </c>
      <c r="D428" s="36" t="s">
        <v>190</v>
      </c>
      <c r="E428" s="36">
        <v>410</v>
      </c>
      <c r="F428" s="44">
        <v>2</v>
      </c>
      <c r="G428" s="47"/>
      <c r="H428" s="47"/>
      <c r="I428" s="47"/>
      <c r="J428" s="47"/>
      <c r="K428" s="47"/>
      <c r="L428" s="49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</row>
    <row r="429" spans="1:11" ht="30" customHeight="1" hidden="1">
      <c r="A429" s="32" t="s">
        <v>304</v>
      </c>
      <c r="B429" s="42" t="s">
        <v>99</v>
      </c>
      <c r="C429" s="42" t="s">
        <v>105</v>
      </c>
      <c r="D429" s="38" t="s">
        <v>207</v>
      </c>
      <c r="E429" s="36"/>
      <c r="F429" s="36"/>
      <c r="G429" s="46">
        <f>G430</f>
        <v>500</v>
      </c>
      <c r="H429" s="46">
        <f>H430</f>
        <v>0</v>
      </c>
      <c r="I429" s="46">
        <f>I430</f>
        <v>0</v>
      </c>
      <c r="J429" s="46">
        <f>J430</f>
        <v>0</v>
      </c>
      <c r="K429" s="46">
        <f>K430</f>
        <v>0</v>
      </c>
    </row>
    <row r="430" spans="1:11" ht="30" customHeight="1" hidden="1">
      <c r="A430" s="32" t="s">
        <v>305</v>
      </c>
      <c r="B430" s="42" t="s">
        <v>99</v>
      </c>
      <c r="C430" s="42" t="s">
        <v>105</v>
      </c>
      <c r="D430" s="38" t="s">
        <v>208</v>
      </c>
      <c r="E430" s="36"/>
      <c r="F430" s="36"/>
      <c r="G430" s="46">
        <f>G431+G438</f>
        <v>500</v>
      </c>
      <c r="H430" s="46">
        <f>H431</f>
        <v>0</v>
      </c>
      <c r="I430" s="46">
        <f>I431+I438</f>
        <v>0</v>
      </c>
      <c r="J430" s="46">
        <f>J431+J438</f>
        <v>0</v>
      </c>
      <c r="K430" s="46">
        <f>K431+K438</f>
        <v>0</v>
      </c>
    </row>
    <row r="431" spans="1:11" ht="75" customHeight="1" hidden="1">
      <c r="A431" s="32" t="s">
        <v>306</v>
      </c>
      <c r="B431" s="42" t="s">
        <v>99</v>
      </c>
      <c r="C431" s="42" t="s">
        <v>105</v>
      </c>
      <c r="D431" s="35" t="s">
        <v>206</v>
      </c>
      <c r="E431" s="36"/>
      <c r="F431" s="36"/>
      <c r="G431" s="46">
        <f>G432+G436</f>
        <v>500</v>
      </c>
      <c r="H431" s="46">
        <f>H435</f>
        <v>0</v>
      </c>
      <c r="I431" s="46">
        <f>I432+I436</f>
        <v>0</v>
      </c>
      <c r="J431" s="46">
        <f>J432+J436</f>
        <v>0</v>
      </c>
      <c r="K431" s="46">
        <f>K432+K436</f>
        <v>0</v>
      </c>
    </row>
    <row r="432" spans="1:12" ht="30" customHeight="1" hidden="1">
      <c r="A432" s="31" t="s">
        <v>216</v>
      </c>
      <c r="B432" s="42" t="s">
        <v>99</v>
      </c>
      <c r="C432" s="42" t="s">
        <v>105</v>
      </c>
      <c r="D432" s="35" t="s">
        <v>206</v>
      </c>
      <c r="E432" s="38">
        <v>200</v>
      </c>
      <c r="F432" s="38"/>
      <c r="G432" s="46">
        <f aca="true" t="shared" si="89" ref="G432:K433">G433</f>
        <v>250</v>
      </c>
      <c r="H432" s="46">
        <f t="shared" si="89"/>
        <v>4.79524</v>
      </c>
      <c r="I432" s="46">
        <f t="shared" si="89"/>
        <v>0</v>
      </c>
      <c r="J432" s="46">
        <f t="shared" si="89"/>
        <v>0</v>
      </c>
      <c r="K432" s="46">
        <f t="shared" si="89"/>
        <v>0</v>
      </c>
      <c r="L432" s="49"/>
    </row>
    <row r="433" spans="1:12" ht="30" customHeight="1" hidden="1">
      <c r="A433" s="6" t="s">
        <v>20</v>
      </c>
      <c r="B433" s="42" t="s">
        <v>99</v>
      </c>
      <c r="C433" s="42" t="s">
        <v>105</v>
      </c>
      <c r="D433" s="35" t="s">
        <v>206</v>
      </c>
      <c r="E433" s="38">
        <v>240</v>
      </c>
      <c r="F433" s="38"/>
      <c r="G433" s="46">
        <f t="shared" si="89"/>
        <v>250</v>
      </c>
      <c r="H433" s="46">
        <f t="shared" si="89"/>
        <v>4.79524</v>
      </c>
      <c r="I433" s="46">
        <f t="shared" si="89"/>
        <v>0</v>
      </c>
      <c r="J433" s="46">
        <f t="shared" si="89"/>
        <v>0</v>
      </c>
      <c r="K433" s="46">
        <f t="shared" si="89"/>
        <v>0</v>
      </c>
      <c r="L433" s="49"/>
    </row>
    <row r="434" spans="1:12" ht="15" customHeight="1" hidden="1">
      <c r="A434" s="7" t="s">
        <v>8</v>
      </c>
      <c r="B434" s="42" t="s">
        <v>99</v>
      </c>
      <c r="C434" s="42" t="s">
        <v>105</v>
      </c>
      <c r="D434" s="35" t="s">
        <v>206</v>
      </c>
      <c r="E434" s="38">
        <v>240</v>
      </c>
      <c r="F434" s="38">
        <v>1</v>
      </c>
      <c r="G434" s="46">
        <v>250</v>
      </c>
      <c r="H434" s="46">
        <v>4.79524</v>
      </c>
      <c r="I434" s="46"/>
      <c r="J434" s="46"/>
      <c r="K434" s="46"/>
      <c r="L434" s="59"/>
    </row>
    <row r="435" spans="1:11" ht="15" customHeight="1" hidden="1">
      <c r="A435" s="6" t="s">
        <v>21</v>
      </c>
      <c r="B435" s="42" t="s">
        <v>99</v>
      </c>
      <c r="C435" s="42" t="s">
        <v>105</v>
      </c>
      <c r="D435" s="35" t="s">
        <v>206</v>
      </c>
      <c r="E435" s="38">
        <v>800</v>
      </c>
      <c r="F435" s="36"/>
      <c r="G435" s="46">
        <f aca="true" t="shared" si="90" ref="G435:K436">G436</f>
        <v>250</v>
      </c>
      <c r="H435" s="46">
        <f t="shared" si="90"/>
        <v>0</v>
      </c>
      <c r="I435" s="46">
        <f t="shared" si="90"/>
        <v>0</v>
      </c>
      <c r="J435" s="46">
        <f t="shared" si="90"/>
        <v>0</v>
      </c>
      <c r="K435" s="46">
        <f t="shared" si="90"/>
        <v>0</v>
      </c>
    </row>
    <row r="436" spans="1:11" ht="45" customHeight="1" hidden="1">
      <c r="A436" s="6" t="s">
        <v>87</v>
      </c>
      <c r="B436" s="42" t="s">
        <v>99</v>
      </c>
      <c r="C436" s="42" t="s">
        <v>105</v>
      </c>
      <c r="D436" s="35" t="s">
        <v>206</v>
      </c>
      <c r="E436" s="38">
        <v>810</v>
      </c>
      <c r="F436" s="36"/>
      <c r="G436" s="46">
        <f t="shared" si="90"/>
        <v>250</v>
      </c>
      <c r="H436" s="46">
        <f t="shared" si="90"/>
        <v>0</v>
      </c>
      <c r="I436" s="46">
        <f t="shared" si="90"/>
        <v>0</v>
      </c>
      <c r="J436" s="46">
        <f t="shared" si="90"/>
        <v>0</v>
      </c>
      <c r="K436" s="46">
        <f t="shared" si="90"/>
        <v>0</v>
      </c>
    </row>
    <row r="437" spans="1:11" ht="15" customHeight="1" hidden="1">
      <c r="A437" s="7" t="s">
        <v>8</v>
      </c>
      <c r="B437" s="42" t="s">
        <v>99</v>
      </c>
      <c r="C437" s="42" t="s">
        <v>105</v>
      </c>
      <c r="D437" s="35" t="s">
        <v>206</v>
      </c>
      <c r="E437" s="38">
        <v>810</v>
      </c>
      <c r="F437" s="38">
        <v>1</v>
      </c>
      <c r="G437" s="46">
        <v>250</v>
      </c>
      <c r="H437" s="46"/>
      <c r="I437" s="46"/>
      <c r="J437" s="46"/>
      <c r="K437" s="46"/>
    </row>
    <row r="438" spans="1:11" ht="75" customHeight="1" hidden="1">
      <c r="A438" s="32" t="s">
        <v>213</v>
      </c>
      <c r="B438" s="42" t="s">
        <v>99</v>
      </c>
      <c r="C438" s="42" t="s">
        <v>105</v>
      </c>
      <c r="D438" s="35" t="s">
        <v>209</v>
      </c>
      <c r="E438" s="36"/>
      <c r="F438" s="36"/>
      <c r="G438" s="46">
        <f aca="true" t="shared" si="91" ref="G438:K440">G439</f>
        <v>0</v>
      </c>
      <c r="H438" s="46">
        <f t="shared" si="91"/>
        <v>0</v>
      </c>
      <c r="I438" s="46">
        <f t="shared" si="91"/>
        <v>0</v>
      </c>
      <c r="J438" s="46">
        <f t="shared" si="91"/>
        <v>0</v>
      </c>
      <c r="K438" s="46">
        <f t="shared" si="91"/>
        <v>0</v>
      </c>
    </row>
    <row r="439" spans="1:11" ht="15" customHeight="1" hidden="1">
      <c r="A439" s="6" t="s">
        <v>21</v>
      </c>
      <c r="B439" s="42" t="s">
        <v>99</v>
      </c>
      <c r="C439" s="42" t="s">
        <v>105</v>
      </c>
      <c r="D439" s="35" t="s">
        <v>209</v>
      </c>
      <c r="E439" s="38">
        <v>800</v>
      </c>
      <c r="F439" s="36"/>
      <c r="G439" s="46">
        <f t="shared" si="91"/>
        <v>0</v>
      </c>
      <c r="H439" s="46">
        <f t="shared" si="91"/>
        <v>0</v>
      </c>
      <c r="I439" s="46">
        <f t="shared" si="91"/>
        <v>0</v>
      </c>
      <c r="J439" s="46">
        <f t="shared" si="91"/>
        <v>0</v>
      </c>
      <c r="K439" s="46">
        <f t="shared" si="91"/>
        <v>0</v>
      </c>
    </row>
    <row r="440" spans="1:11" ht="45" customHeight="1" hidden="1">
      <c r="A440" s="6" t="s">
        <v>87</v>
      </c>
      <c r="B440" s="42" t="s">
        <v>99</v>
      </c>
      <c r="C440" s="42" t="s">
        <v>105</v>
      </c>
      <c r="D440" s="35" t="s">
        <v>209</v>
      </c>
      <c r="E440" s="38">
        <v>810</v>
      </c>
      <c r="F440" s="36"/>
      <c r="G440" s="46">
        <f t="shared" si="91"/>
        <v>0</v>
      </c>
      <c r="H440" s="46">
        <f t="shared" si="91"/>
        <v>0</v>
      </c>
      <c r="I440" s="46">
        <f t="shared" si="91"/>
        <v>0</v>
      </c>
      <c r="J440" s="46">
        <f t="shared" si="91"/>
        <v>0</v>
      </c>
      <c r="K440" s="46">
        <f t="shared" si="91"/>
        <v>0</v>
      </c>
    </row>
    <row r="441" spans="1:11" ht="15" customHeight="1" hidden="1">
      <c r="A441" s="7" t="s">
        <v>8</v>
      </c>
      <c r="B441" s="42" t="s">
        <v>99</v>
      </c>
      <c r="C441" s="42" t="s">
        <v>105</v>
      </c>
      <c r="D441" s="35" t="s">
        <v>209</v>
      </c>
      <c r="E441" s="38">
        <v>810</v>
      </c>
      <c r="F441" s="38">
        <v>1</v>
      </c>
      <c r="G441" s="46"/>
      <c r="H441" s="46"/>
      <c r="I441" s="46"/>
      <c r="J441" s="46"/>
      <c r="K441" s="46"/>
    </row>
    <row r="442" spans="1:11" ht="15">
      <c r="A442" s="6" t="s">
        <v>16</v>
      </c>
      <c r="B442" s="42" t="s">
        <v>99</v>
      </c>
      <c r="C442" s="42" t="s">
        <v>105</v>
      </c>
      <c r="D442" s="38">
        <v>9000000000</v>
      </c>
      <c r="E442" s="38"/>
      <c r="F442" s="38"/>
      <c r="G442" s="46">
        <f>G443</f>
        <v>228.2</v>
      </c>
      <c r="H442" s="46" t="e">
        <f>#REF!</f>
        <v>#REF!</v>
      </c>
      <c r="I442" s="46">
        <f>I443+I457+I451</f>
        <v>5000</v>
      </c>
      <c r="J442" s="46">
        <f>J443+J457+J451</f>
        <v>5000</v>
      </c>
      <c r="K442" s="46">
        <f>K443+K457+K451</f>
        <v>5000</v>
      </c>
    </row>
    <row r="443" spans="1:11" ht="15">
      <c r="A443" s="6" t="s">
        <v>195</v>
      </c>
      <c r="B443" s="42" t="s">
        <v>99</v>
      </c>
      <c r="C443" s="42" t="s">
        <v>105</v>
      </c>
      <c r="D443" s="38">
        <v>9000090520</v>
      </c>
      <c r="E443" s="38"/>
      <c r="F443" s="38"/>
      <c r="G443" s="46">
        <f>G444+G448+G454</f>
        <v>228.2</v>
      </c>
      <c r="H443" s="46">
        <f aca="true" t="shared" si="92" ref="G443:K445">H444</f>
        <v>4.79524</v>
      </c>
      <c r="I443" s="46">
        <f>I444</f>
        <v>4000</v>
      </c>
      <c r="J443" s="46">
        <f>J444</f>
        <v>4000</v>
      </c>
      <c r="K443" s="46">
        <f>K444</f>
        <v>4000</v>
      </c>
    </row>
    <row r="444" spans="1:11" ht="30">
      <c r="A444" s="31" t="s">
        <v>216</v>
      </c>
      <c r="B444" s="42" t="s">
        <v>99</v>
      </c>
      <c r="C444" s="42" t="s">
        <v>105</v>
      </c>
      <c r="D444" s="38">
        <v>9000090520</v>
      </c>
      <c r="E444" s="38">
        <v>200</v>
      </c>
      <c r="F444" s="38"/>
      <c r="G444" s="46">
        <f t="shared" si="92"/>
        <v>198.2</v>
      </c>
      <c r="H444" s="46">
        <f t="shared" si="92"/>
        <v>4.79524</v>
      </c>
      <c r="I444" s="46">
        <f t="shared" si="92"/>
        <v>4000</v>
      </c>
      <c r="J444" s="46">
        <f t="shared" si="92"/>
        <v>4000</v>
      </c>
      <c r="K444" s="46">
        <f t="shared" si="92"/>
        <v>4000</v>
      </c>
    </row>
    <row r="445" spans="1:11" ht="30">
      <c r="A445" s="6" t="s">
        <v>20</v>
      </c>
      <c r="B445" s="42" t="s">
        <v>99</v>
      </c>
      <c r="C445" s="42" t="s">
        <v>105</v>
      </c>
      <c r="D445" s="38">
        <v>9000090520</v>
      </c>
      <c r="E445" s="38">
        <v>240</v>
      </c>
      <c r="F445" s="38"/>
      <c r="G445" s="46">
        <f t="shared" si="92"/>
        <v>198.2</v>
      </c>
      <c r="H445" s="46">
        <f t="shared" si="92"/>
        <v>4.79524</v>
      </c>
      <c r="I445" s="46">
        <f t="shared" si="92"/>
        <v>4000</v>
      </c>
      <c r="J445" s="46">
        <f t="shared" si="92"/>
        <v>4000</v>
      </c>
      <c r="K445" s="46">
        <f t="shared" si="92"/>
        <v>4000</v>
      </c>
    </row>
    <row r="446" spans="1:11" ht="15">
      <c r="A446" s="7" t="s">
        <v>8</v>
      </c>
      <c r="B446" s="42" t="s">
        <v>99</v>
      </c>
      <c r="C446" s="42" t="s">
        <v>105</v>
      </c>
      <c r="D446" s="38">
        <v>9000090520</v>
      </c>
      <c r="E446" s="38">
        <v>240</v>
      </c>
      <c r="F446" s="38">
        <v>1</v>
      </c>
      <c r="G446" s="46">
        <v>198.2</v>
      </c>
      <c r="H446" s="46">
        <v>4.79524</v>
      </c>
      <c r="I446" s="46">
        <v>4000</v>
      </c>
      <c r="J446" s="46">
        <v>4000</v>
      </c>
      <c r="K446" s="46">
        <v>4000</v>
      </c>
    </row>
    <row r="447" spans="1:11" ht="15" customHeight="1" hidden="1">
      <c r="A447" s="7"/>
      <c r="B447" s="42"/>
      <c r="C447" s="42"/>
      <c r="D447" s="38"/>
      <c r="E447" s="38">
        <v>244</v>
      </c>
      <c r="F447" s="38"/>
      <c r="G447" s="46">
        <v>300</v>
      </c>
      <c r="H447" s="46"/>
      <c r="I447" s="46">
        <v>300</v>
      </c>
      <c r="J447" s="46">
        <v>300</v>
      </c>
      <c r="K447" s="46">
        <v>300</v>
      </c>
    </row>
    <row r="448" spans="1:11" ht="30" customHeight="1" hidden="1">
      <c r="A448" s="6" t="s">
        <v>173</v>
      </c>
      <c r="B448" s="42" t="s">
        <v>99</v>
      </c>
      <c r="C448" s="42" t="s">
        <v>105</v>
      </c>
      <c r="D448" s="38">
        <v>9000090520</v>
      </c>
      <c r="E448" s="38">
        <v>400</v>
      </c>
      <c r="F448" s="38"/>
      <c r="G448" s="46">
        <f>G449</f>
        <v>0</v>
      </c>
      <c r="H448" s="46"/>
      <c r="I448" s="46">
        <f aca="true" t="shared" si="93" ref="I448:K449">I449</f>
        <v>0</v>
      </c>
      <c r="J448" s="46">
        <f t="shared" si="93"/>
        <v>0</v>
      </c>
      <c r="K448" s="46">
        <f t="shared" si="93"/>
        <v>0</v>
      </c>
    </row>
    <row r="449" spans="1:11" ht="15" customHeight="1" hidden="1">
      <c r="A449" s="6" t="s">
        <v>179</v>
      </c>
      <c r="B449" s="42" t="s">
        <v>99</v>
      </c>
      <c r="C449" s="42" t="s">
        <v>105</v>
      </c>
      <c r="D449" s="38">
        <v>9000090520</v>
      </c>
      <c r="E449" s="38">
        <v>410</v>
      </c>
      <c r="F449" s="38"/>
      <c r="G449" s="46">
        <f>G450</f>
        <v>0</v>
      </c>
      <c r="H449" s="46"/>
      <c r="I449" s="46">
        <f t="shared" si="93"/>
        <v>0</v>
      </c>
      <c r="J449" s="46">
        <f t="shared" si="93"/>
        <v>0</v>
      </c>
      <c r="K449" s="46">
        <f t="shared" si="93"/>
        <v>0</v>
      </c>
    </row>
    <row r="450" spans="1:11" ht="15" customHeight="1" hidden="1">
      <c r="A450" s="7" t="s">
        <v>8</v>
      </c>
      <c r="B450" s="42" t="s">
        <v>99</v>
      </c>
      <c r="C450" s="42" t="s">
        <v>105</v>
      </c>
      <c r="D450" s="38">
        <v>9000090520</v>
      </c>
      <c r="E450" s="38">
        <v>410</v>
      </c>
      <c r="F450" s="38">
        <v>1</v>
      </c>
      <c r="G450" s="46"/>
      <c r="H450" s="46"/>
      <c r="I450" s="46"/>
      <c r="J450" s="46"/>
      <c r="K450" s="46"/>
    </row>
    <row r="451" spans="1:14" ht="15">
      <c r="A451" s="6" t="s">
        <v>21</v>
      </c>
      <c r="B451" s="42" t="s">
        <v>99</v>
      </c>
      <c r="C451" s="42" t="s">
        <v>105</v>
      </c>
      <c r="D451" s="38">
        <v>9000090520</v>
      </c>
      <c r="E451" s="38">
        <v>800</v>
      </c>
      <c r="F451" s="38"/>
      <c r="G451" s="46">
        <f>H454</f>
        <v>4.79524</v>
      </c>
      <c r="H451" s="219">
        <f>I451-J451</f>
        <v>0</v>
      </c>
      <c r="I451" s="46">
        <f>J454+I452</f>
        <v>1000</v>
      </c>
      <c r="J451" s="46">
        <f>K454+J452</f>
        <v>1000</v>
      </c>
      <c r="K451" s="46">
        <f>K452+K454</f>
        <v>1000</v>
      </c>
      <c r="M451" s="49"/>
      <c r="N451" s="49"/>
    </row>
    <row r="452" spans="1:14" ht="15">
      <c r="A452" s="6" t="s">
        <v>217</v>
      </c>
      <c r="B452" s="42" t="s">
        <v>99</v>
      </c>
      <c r="C452" s="42" t="s">
        <v>105</v>
      </c>
      <c r="D452" s="38">
        <v>9000090520</v>
      </c>
      <c r="E452" s="38">
        <v>830</v>
      </c>
      <c r="F452" s="38"/>
      <c r="G452" s="46">
        <f>G453</f>
        <v>4517</v>
      </c>
      <c r="H452" s="219">
        <f>I452-J452</f>
        <v>0</v>
      </c>
      <c r="I452" s="46">
        <f>I453</f>
        <v>900</v>
      </c>
      <c r="J452" s="46">
        <f>J453</f>
        <v>900</v>
      </c>
      <c r="K452" s="46">
        <f>K453</f>
        <v>900</v>
      </c>
      <c r="M452" s="49"/>
      <c r="N452" s="49"/>
    </row>
    <row r="453" spans="1:14" ht="15">
      <c r="A453" s="7" t="s">
        <v>8</v>
      </c>
      <c r="B453" s="42" t="s">
        <v>99</v>
      </c>
      <c r="C453" s="42" t="s">
        <v>105</v>
      </c>
      <c r="D453" s="38">
        <v>9000090520</v>
      </c>
      <c r="E453" s="38">
        <v>830</v>
      </c>
      <c r="F453" s="38">
        <v>1</v>
      </c>
      <c r="G453" s="46">
        <v>4517</v>
      </c>
      <c r="H453" s="219">
        <f>I453-J453</f>
        <v>0</v>
      </c>
      <c r="I453" s="46">
        <v>900</v>
      </c>
      <c r="J453" s="46">
        <v>900</v>
      </c>
      <c r="K453" s="46">
        <v>900</v>
      </c>
      <c r="M453" s="49"/>
      <c r="N453" s="49"/>
    </row>
    <row r="454" spans="1:11" ht="15">
      <c r="A454" s="6" t="s">
        <v>21</v>
      </c>
      <c r="B454" s="42" t="s">
        <v>99</v>
      </c>
      <c r="C454" s="42" t="s">
        <v>105</v>
      </c>
      <c r="D454" s="38">
        <v>9000090520</v>
      </c>
      <c r="E454" s="38">
        <v>800</v>
      </c>
      <c r="F454" s="38"/>
      <c r="G454" s="46">
        <f aca="true" t="shared" si="94" ref="G454:K455">G455</f>
        <v>30</v>
      </c>
      <c r="H454" s="46">
        <f t="shared" si="94"/>
        <v>4.79524</v>
      </c>
      <c r="I454" s="46">
        <f t="shared" si="94"/>
        <v>100</v>
      </c>
      <c r="J454" s="46">
        <f t="shared" si="94"/>
        <v>100</v>
      </c>
      <c r="K454" s="46">
        <f t="shared" si="94"/>
        <v>100</v>
      </c>
    </row>
    <row r="455" spans="1:11" ht="15">
      <c r="A455" s="6" t="s">
        <v>22</v>
      </c>
      <c r="B455" s="42" t="s">
        <v>99</v>
      </c>
      <c r="C455" s="42" t="s">
        <v>105</v>
      </c>
      <c r="D455" s="38">
        <v>9000090520</v>
      </c>
      <c r="E455" s="38">
        <v>850</v>
      </c>
      <c r="F455" s="38"/>
      <c r="G455" s="46">
        <f t="shared" si="94"/>
        <v>30</v>
      </c>
      <c r="H455" s="46">
        <f t="shared" si="94"/>
        <v>4.79524</v>
      </c>
      <c r="I455" s="46">
        <f t="shared" si="94"/>
        <v>100</v>
      </c>
      <c r="J455" s="46">
        <f t="shared" si="94"/>
        <v>100</v>
      </c>
      <c r="K455" s="46">
        <f t="shared" si="94"/>
        <v>100</v>
      </c>
    </row>
    <row r="456" spans="1:11" ht="15">
      <c r="A456" s="7" t="s">
        <v>8</v>
      </c>
      <c r="B456" s="42" t="s">
        <v>99</v>
      </c>
      <c r="C456" s="42" t="s">
        <v>105</v>
      </c>
      <c r="D456" s="38">
        <v>9000090520</v>
      </c>
      <c r="E456" s="38">
        <v>850</v>
      </c>
      <c r="F456" s="38">
        <v>1</v>
      </c>
      <c r="G456" s="46">
        <v>30</v>
      </c>
      <c r="H456" s="46">
        <v>4.79524</v>
      </c>
      <c r="I456" s="46">
        <v>100</v>
      </c>
      <c r="J456" s="46">
        <v>100</v>
      </c>
      <c r="K456" s="46">
        <v>100</v>
      </c>
    </row>
    <row r="457" spans="1:13" ht="30" customHeight="1" hidden="1">
      <c r="A457" s="6" t="s">
        <v>360</v>
      </c>
      <c r="B457" s="42" t="s">
        <v>99</v>
      </c>
      <c r="C457" s="42" t="s">
        <v>105</v>
      </c>
      <c r="D457" s="38">
        <v>9000090540</v>
      </c>
      <c r="E457" s="36"/>
      <c r="F457" s="36"/>
      <c r="G457" s="46">
        <f>G458</f>
        <v>500</v>
      </c>
      <c r="H457" s="219">
        <f>I457-J457</f>
        <v>0</v>
      </c>
      <c r="I457" s="46">
        <f>I458+I435</f>
        <v>0</v>
      </c>
      <c r="J457" s="46">
        <f>J458+J435</f>
        <v>0</v>
      </c>
      <c r="K457" s="46">
        <f>K458+K435</f>
        <v>0</v>
      </c>
      <c r="L457" s="49"/>
      <c r="M457" s="49"/>
    </row>
    <row r="458" spans="1:13" ht="15" customHeight="1" hidden="1">
      <c r="A458" s="6" t="s">
        <v>21</v>
      </c>
      <c r="B458" s="42" t="s">
        <v>99</v>
      </c>
      <c r="C458" s="42" t="s">
        <v>105</v>
      </c>
      <c r="D458" s="38">
        <v>9000090540</v>
      </c>
      <c r="E458" s="38">
        <v>800</v>
      </c>
      <c r="F458" s="36"/>
      <c r="G458" s="46">
        <f>G431</f>
        <v>500</v>
      </c>
      <c r="H458" s="219">
        <f>I458-J458</f>
        <v>0</v>
      </c>
      <c r="I458" s="46">
        <f>I459+I431</f>
        <v>0</v>
      </c>
      <c r="J458" s="46">
        <f>J459+J431</f>
        <v>0</v>
      </c>
      <c r="K458" s="46">
        <f>K459+K431</f>
        <v>0</v>
      </c>
      <c r="L458" s="49"/>
      <c r="M458" s="49"/>
    </row>
    <row r="459" spans="1:13" ht="45" customHeight="1" hidden="1">
      <c r="A459" s="6" t="s">
        <v>87</v>
      </c>
      <c r="B459" s="42" t="s">
        <v>99</v>
      </c>
      <c r="C459" s="42" t="s">
        <v>105</v>
      </c>
      <c r="D459" s="38">
        <v>9000090540</v>
      </c>
      <c r="E459" s="38">
        <v>810</v>
      </c>
      <c r="F459" s="38"/>
      <c r="G459" s="46" t="e">
        <f>#REF!</f>
        <v>#REF!</v>
      </c>
      <c r="H459" s="219">
        <f>I459-J459</f>
        <v>0</v>
      </c>
      <c r="I459" s="46">
        <f>I460</f>
        <v>0</v>
      </c>
      <c r="J459" s="46">
        <f>J460</f>
        <v>0</v>
      </c>
      <c r="K459" s="46">
        <f>K460</f>
        <v>0</v>
      </c>
      <c r="L459" s="49"/>
      <c r="M459" s="49"/>
    </row>
    <row r="460" spans="1:13" ht="15" customHeight="1" hidden="1">
      <c r="A460" s="7" t="s">
        <v>8</v>
      </c>
      <c r="B460" s="42" t="s">
        <v>99</v>
      </c>
      <c r="C460" s="42" t="s">
        <v>105</v>
      </c>
      <c r="D460" s="38">
        <v>9000090540</v>
      </c>
      <c r="E460" s="38">
        <v>810</v>
      </c>
      <c r="F460" s="38">
        <v>1</v>
      </c>
      <c r="G460" s="46">
        <v>15</v>
      </c>
      <c r="H460" s="219">
        <f>I460-J460</f>
        <v>0</v>
      </c>
      <c r="I460" s="46"/>
      <c r="J460" s="46"/>
      <c r="K460" s="46"/>
      <c r="L460" s="59"/>
      <c r="M460" s="59"/>
    </row>
    <row r="461" spans="1:11" ht="15">
      <c r="A461" s="5" t="s">
        <v>106</v>
      </c>
      <c r="B461" s="112" t="s">
        <v>99</v>
      </c>
      <c r="C461" s="112" t="s">
        <v>137</v>
      </c>
      <c r="D461" s="37"/>
      <c r="E461" s="37"/>
      <c r="F461" s="37"/>
      <c r="G461" s="219">
        <f aca="true" t="shared" si="95" ref="G461:K462">G462</f>
        <v>503.2</v>
      </c>
      <c r="H461" s="219" t="e">
        <f t="shared" si="95"/>
        <v>#REF!</v>
      </c>
      <c r="I461" s="219">
        <f>I462+I484</f>
        <v>2974</v>
      </c>
      <c r="J461" s="269">
        <f>J462+J484</f>
        <v>106</v>
      </c>
      <c r="K461" s="269">
        <f>K462+K484</f>
        <v>6062</v>
      </c>
    </row>
    <row r="462" spans="1:11" ht="15">
      <c r="A462" s="6" t="s">
        <v>16</v>
      </c>
      <c r="B462" s="42" t="s">
        <v>99</v>
      </c>
      <c r="C462" s="42" t="s">
        <v>137</v>
      </c>
      <c r="D462" s="38">
        <v>9000000000</v>
      </c>
      <c r="E462" s="36"/>
      <c r="F462" s="36"/>
      <c r="G462" s="46">
        <f t="shared" si="95"/>
        <v>503.2</v>
      </c>
      <c r="H462" s="46" t="e">
        <f t="shared" si="95"/>
        <v>#REF!</v>
      </c>
      <c r="I462" s="46">
        <f t="shared" si="95"/>
        <v>337</v>
      </c>
      <c r="J462" s="46">
        <f t="shared" si="95"/>
        <v>106</v>
      </c>
      <c r="K462" s="46">
        <f t="shared" si="95"/>
        <v>6062</v>
      </c>
    </row>
    <row r="463" spans="1:11" ht="15">
      <c r="A463" s="6" t="s">
        <v>418</v>
      </c>
      <c r="B463" s="42" t="s">
        <v>99</v>
      </c>
      <c r="C463" s="42" t="s">
        <v>137</v>
      </c>
      <c r="D463" s="38">
        <v>9000090530</v>
      </c>
      <c r="E463" s="36"/>
      <c r="F463" s="36"/>
      <c r="G463" s="46">
        <f>G464</f>
        <v>503.2</v>
      </c>
      <c r="H463" s="46" t="e">
        <f>#REF!+H464+H755+H752</f>
        <v>#REF!</v>
      </c>
      <c r="I463" s="46">
        <f>I464</f>
        <v>337</v>
      </c>
      <c r="J463" s="46">
        <f>J464</f>
        <v>106</v>
      </c>
      <c r="K463" s="46">
        <f>K464</f>
        <v>6062</v>
      </c>
    </row>
    <row r="464" spans="1:11" ht="30" customHeight="1">
      <c r="A464" s="31" t="s">
        <v>216</v>
      </c>
      <c r="B464" s="42" t="s">
        <v>99</v>
      </c>
      <c r="C464" s="42" t="s">
        <v>137</v>
      </c>
      <c r="D464" s="38">
        <v>9000090530</v>
      </c>
      <c r="E464" s="38">
        <v>200</v>
      </c>
      <c r="F464" s="36"/>
      <c r="G464" s="46">
        <f aca="true" t="shared" si="96" ref="G464:K465">G465</f>
        <v>503.2</v>
      </c>
      <c r="H464" s="46">
        <f t="shared" si="96"/>
        <v>2693.99755</v>
      </c>
      <c r="I464" s="46">
        <f t="shared" si="96"/>
        <v>337</v>
      </c>
      <c r="J464" s="46">
        <f t="shared" si="96"/>
        <v>106</v>
      </c>
      <c r="K464" s="46">
        <f t="shared" si="96"/>
        <v>6062</v>
      </c>
    </row>
    <row r="465" spans="1:11" ht="30">
      <c r="A465" s="6" t="s">
        <v>20</v>
      </c>
      <c r="B465" s="42" t="s">
        <v>99</v>
      </c>
      <c r="C465" s="42" t="s">
        <v>137</v>
      </c>
      <c r="D465" s="38">
        <v>9000090530</v>
      </c>
      <c r="E465" s="38">
        <v>240</v>
      </c>
      <c r="F465" s="36"/>
      <c r="G465" s="46">
        <f t="shared" si="96"/>
        <v>503.2</v>
      </c>
      <c r="H465" s="46">
        <f t="shared" si="96"/>
        <v>2693.99755</v>
      </c>
      <c r="I465" s="46">
        <f t="shared" si="96"/>
        <v>337</v>
      </c>
      <c r="J465" s="46">
        <f t="shared" si="96"/>
        <v>106</v>
      </c>
      <c r="K465" s="46">
        <f t="shared" si="96"/>
        <v>6062</v>
      </c>
    </row>
    <row r="466" spans="1:11" ht="15">
      <c r="A466" s="7" t="s">
        <v>8</v>
      </c>
      <c r="B466" s="42" t="s">
        <v>99</v>
      </c>
      <c r="C466" s="42" t="s">
        <v>137</v>
      </c>
      <c r="D466" s="38">
        <v>9000090530</v>
      </c>
      <c r="E466" s="38">
        <v>240</v>
      </c>
      <c r="F466" s="38">
        <v>1</v>
      </c>
      <c r="G466" s="46">
        <v>503.2</v>
      </c>
      <c r="H466" s="46">
        <v>2693.99755</v>
      </c>
      <c r="I466" s="46">
        <v>337</v>
      </c>
      <c r="J466" s="46">
        <v>106</v>
      </c>
      <c r="K466" s="46">
        <v>6062</v>
      </c>
    </row>
    <row r="467" spans="1:11" ht="60" customHeight="1" hidden="1">
      <c r="A467" s="25" t="s">
        <v>166</v>
      </c>
      <c r="B467" s="42">
        <v>1400</v>
      </c>
      <c r="C467" s="42">
        <v>1403</v>
      </c>
      <c r="D467" s="38">
        <v>9007265</v>
      </c>
      <c r="E467" s="38"/>
      <c r="F467" s="38"/>
      <c r="G467" s="46">
        <f>G468</f>
        <v>0</v>
      </c>
      <c r="H467" s="46"/>
      <c r="I467" s="46">
        <f aca="true" t="shared" si="97" ref="I467:K469">I468</f>
        <v>0</v>
      </c>
      <c r="J467" s="46">
        <f t="shared" si="97"/>
        <v>0</v>
      </c>
      <c r="K467" s="46">
        <f t="shared" si="97"/>
        <v>0</v>
      </c>
    </row>
    <row r="468" spans="1:11" ht="30" customHeight="1" hidden="1">
      <c r="A468" s="6" t="s">
        <v>46</v>
      </c>
      <c r="B468" s="42">
        <v>1400</v>
      </c>
      <c r="C468" s="42">
        <v>1403</v>
      </c>
      <c r="D468" s="38">
        <v>9007265</v>
      </c>
      <c r="E468" s="38">
        <v>600</v>
      </c>
      <c r="F468" s="36"/>
      <c r="G468" s="46">
        <f>G469</f>
        <v>0</v>
      </c>
      <c r="H468" s="46">
        <f>H469</f>
        <v>24825.95562</v>
      </c>
      <c r="I468" s="46">
        <f t="shared" si="97"/>
        <v>0</v>
      </c>
      <c r="J468" s="46">
        <f t="shared" si="97"/>
        <v>0</v>
      </c>
      <c r="K468" s="46">
        <f t="shared" si="97"/>
        <v>0</v>
      </c>
    </row>
    <row r="469" spans="1:11" ht="15" customHeight="1" hidden="1">
      <c r="A469" s="6" t="s">
        <v>47</v>
      </c>
      <c r="B469" s="42">
        <v>1400</v>
      </c>
      <c r="C469" s="42">
        <v>1403</v>
      </c>
      <c r="D469" s="38">
        <v>9007265</v>
      </c>
      <c r="E469" s="38">
        <v>610</v>
      </c>
      <c r="F469" s="36"/>
      <c r="G469" s="46">
        <f>G470</f>
        <v>0</v>
      </c>
      <c r="H469" s="46">
        <f>H470</f>
        <v>24825.95562</v>
      </c>
      <c r="I469" s="46">
        <f t="shared" si="97"/>
        <v>0</v>
      </c>
      <c r="J469" s="46">
        <f t="shared" si="97"/>
        <v>0</v>
      </c>
      <c r="K469" s="46">
        <f t="shared" si="97"/>
        <v>0</v>
      </c>
    </row>
    <row r="470" spans="1:11" ht="15" customHeight="1" hidden="1">
      <c r="A470" s="7" t="s">
        <v>9</v>
      </c>
      <c r="B470" s="42">
        <v>1400</v>
      </c>
      <c r="C470" s="42">
        <v>1403</v>
      </c>
      <c r="D470" s="38">
        <v>9007265</v>
      </c>
      <c r="E470" s="38">
        <v>610</v>
      </c>
      <c r="F470" s="38">
        <v>2</v>
      </c>
      <c r="G470" s="46"/>
      <c r="H470" s="46">
        <v>24825.95562</v>
      </c>
      <c r="I470" s="46"/>
      <c r="J470" s="46"/>
      <c r="K470" s="46"/>
    </row>
    <row r="471" spans="1:13" ht="45" customHeight="1" hidden="1">
      <c r="A471" s="32" t="s">
        <v>385</v>
      </c>
      <c r="B471" s="42" t="s">
        <v>99</v>
      </c>
      <c r="C471" s="42" t="s">
        <v>137</v>
      </c>
      <c r="D471" s="38" t="s">
        <v>384</v>
      </c>
      <c r="E471" s="36"/>
      <c r="F471" s="36"/>
      <c r="G471" s="46" t="e">
        <f>#REF!</f>
        <v>#REF!</v>
      </c>
      <c r="H471" s="219">
        <f aca="true" t="shared" si="98" ref="H471:H483">I471-J471</f>
        <v>0</v>
      </c>
      <c r="I471" s="46">
        <f>I472+I476+I480</f>
        <v>0</v>
      </c>
      <c r="J471" s="46">
        <f>J472+J476+J480</f>
        <v>0</v>
      </c>
      <c r="K471" s="46">
        <f>K472+K476+K480</f>
        <v>0</v>
      </c>
      <c r="M471" s="49"/>
    </row>
    <row r="472" spans="1:13" ht="15" customHeight="1" hidden="1">
      <c r="A472" s="132" t="s">
        <v>386</v>
      </c>
      <c r="B472" s="42" t="s">
        <v>99</v>
      </c>
      <c r="C472" s="42" t="s">
        <v>137</v>
      </c>
      <c r="D472" s="38" t="s">
        <v>387</v>
      </c>
      <c r="E472" s="36"/>
      <c r="F472" s="36"/>
      <c r="G472" s="46">
        <f aca="true" t="shared" si="99" ref="G472:K482">G473</f>
        <v>11</v>
      </c>
      <c r="H472" s="219">
        <f t="shared" si="98"/>
        <v>0</v>
      </c>
      <c r="I472" s="46">
        <f t="shared" si="99"/>
        <v>0</v>
      </c>
      <c r="J472" s="46">
        <f t="shared" si="99"/>
        <v>0</v>
      </c>
      <c r="K472" s="46">
        <f t="shared" si="99"/>
        <v>0</v>
      </c>
      <c r="M472" s="49"/>
    </row>
    <row r="473" spans="1:13" ht="30" customHeight="1" hidden="1">
      <c r="A473" s="31" t="s">
        <v>216</v>
      </c>
      <c r="B473" s="42" t="s">
        <v>99</v>
      </c>
      <c r="C473" s="42" t="s">
        <v>137</v>
      </c>
      <c r="D473" s="38" t="s">
        <v>387</v>
      </c>
      <c r="E473" s="38">
        <v>200</v>
      </c>
      <c r="F473" s="36"/>
      <c r="G473" s="46">
        <f t="shared" si="99"/>
        <v>11</v>
      </c>
      <c r="H473" s="219">
        <f t="shared" si="98"/>
        <v>0</v>
      </c>
      <c r="I473" s="46">
        <f t="shared" si="99"/>
        <v>0</v>
      </c>
      <c r="J473" s="46">
        <f t="shared" si="99"/>
        <v>0</v>
      </c>
      <c r="K473" s="46">
        <f t="shared" si="99"/>
        <v>0</v>
      </c>
      <c r="M473" s="49"/>
    </row>
    <row r="474" spans="1:13" ht="30" customHeight="1" hidden="1">
      <c r="A474" s="6" t="s">
        <v>20</v>
      </c>
      <c r="B474" s="42" t="s">
        <v>99</v>
      </c>
      <c r="C474" s="42" t="s">
        <v>137</v>
      </c>
      <c r="D474" s="38" t="s">
        <v>387</v>
      </c>
      <c r="E474" s="38">
        <v>240</v>
      </c>
      <c r="F474" s="36"/>
      <c r="G474" s="46">
        <f t="shared" si="99"/>
        <v>11</v>
      </c>
      <c r="H474" s="219">
        <f t="shared" si="98"/>
        <v>0</v>
      </c>
      <c r="I474" s="46">
        <f t="shared" si="99"/>
        <v>0</v>
      </c>
      <c r="J474" s="46">
        <f t="shared" si="99"/>
        <v>0</v>
      </c>
      <c r="K474" s="46">
        <f t="shared" si="99"/>
        <v>0</v>
      </c>
      <c r="M474" s="49"/>
    </row>
    <row r="475" spans="1:13" ht="15" customHeight="1" hidden="1">
      <c r="A475" s="7" t="s">
        <v>8</v>
      </c>
      <c r="B475" s="42" t="s">
        <v>99</v>
      </c>
      <c r="C475" s="42" t="s">
        <v>137</v>
      </c>
      <c r="D475" s="38" t="s">
        <v>387</v>
      </c>
      <c r="E475" s="38">
        <v>240</v>
      </c>
      <c r="F475" s="38">
        <v>1</v>
      </c>
      <c r="G475" s="46">
        <v>11</v>
      </c>
      <c r="H475" s="219">
        <f t="shared" si="98"/>
        <v>0</v>
      </c>
      <c r="I475" s="46"/>
      <c r="J475" s="46"/>
      <c r="K475" s="46"/>
      <c r="M475" s="49"/>
    </row>
    <row r="476" spans="1:13" ht="45" customHeight="1" hidden="1">
      <c r="A476" s="133" t="s">
        <v>389</v>
      </c>
      <c r="B476" s="42" t="s">
        <v>99</v>
      </c>
      <c r="C476" s="42" t="s">
        <v>137</v>
      </c>
      <c r="D476" s="38" t="s">
        <v>388</v>
      </c>
      <c r="E476" s="36"/>
      <c r="F476" s="36"/>
      <c r="G476" s="46">
        <f t="shared" si="99"/>
        <v>11</v>
      </c>
      <c r="H476" s="219">
        <f t="shared" si="98"/>
        <v>0</v>
      </c>
      <c r="I476" s="46">
        <f t="shared" si="99"/>
        <v>0</v>
      </c>
      <c r="J476" s="46">
        <f t="shared" si="99"/>
        <v>0</v>
      </c>
      <c r="K476" s="46">
        <f t="shared" si="99"/>
        <v>0</v>
      </c>
      <c r="M476" s="49"/>
    </row>
    <row r="477" spans="1:13" ht="30" customHeight="1" hidden="1">
      <c r="A477" s="31" t="s">
        <v>216</v>
      </c>
      <c r="B477" s="42" t="s">
        <v>99</v>
      </c>
      <c r="C477" s="42" t="s">
        <v>137</v>
      </c>
      <c r="D477" s="38" t="s">
        <v>388</v>
      </c>
      <c r="E477" s="38">
        <v>200</v>
      </c>
      <c r="F477" s="36"/>
      <c r="G477" s="46">
        <f t="shared" si="99"/>
        <v>11</v>
      </c>
      <c r="H477" s="219">
        <f t="shared" si="98"/>
        <v>0</v>
      </c>
      <c r="I477" s="46">
        <f t="shared" si="99"/>
        <v>0</v>
      </c>
      <c r="J477" s="46">
        <f t="shared" si="99"/>
        <v>0</v>
      </c>
      <c r="K477" s="46">
        <f t="shared" si="99"/>
        <v>0</v>
      </c>
      <c r="M477" s="49"/>
    </row>
    <row r="478" spans="1:13" ht="30" customHeight="1" hidden="1">
      <c r="A478" s="6" t="s">
        <v>20</v>
      </c>
      <c r="B478" s="42" t="s">
        <v>99</v>
      </c>
      <c r="C478" s="42" t="s">
        <v>137</v>
      </c>
      <c r="D478" s="38" t="s">
        <v>388</v>
      </c>
      <c r="E478" s="38">
        <v>240</v>
      </c>
      <c r="F478" s="36"/>
      <c r="G478" s="46">
        <f t="shared" si="99"/>
        <v>11</v>
      </c>
      <c r="H478" s="219">
        <f t="shared" si="98"/>
        <v>0</v>
      </c>
      <c r="I478" s="46">
        <f t="shared" si="99"/>
        <v>0</v>
      </c>
      <c r="J478" s="46">
        <f t="shared" si="99"/>
        <v>0</v>
      </c>
      <c r="K478" s="46">
        <f t="shared" si="99"/>
        <v>0</v>
      </c>
      <c r="M478" s="49"/>
    </row>
    <row r="479" spans="1:13" ht="15" customHeight="1" hidden="1">
      <c r="A479" s="7" t="s">
        <v>8</v>
      </c>
      <c r="B479" s="42" t="s">
        <v>99</v>
      </c>
      <c r="C479" s="42" t="s">
        <v>137</v>
      </c>
      <c r="D479" s="38" t="s">
        <v>388</v>
      </c>
      <c r="E479" s="38">
        <v>240</v>
      </c>
      <c r="F479" s="38">
        <v>1</v>
      </c>
      <c r="G479" s="46">
        <v>11</v>
      </c>
      <c r="H479" s="219">
        <f t="shared" si="98"/>
        <v>0</v>
      </c>
      <c r="I479" s="46"/>
      <c r="J479" s="46"/>
      <c r="K479" s="46"/>
      <c r="M479" s="49"/>
    </row>
    <row r="480" spans="1:13" ht="30" customHeight="1" hidden="1">
      <c r="A480" s="132" t="s">
        <v>390</v>
      </c>
      <c r="B480" s="42" t="s">
        <v>99</v>
      </c>
      <c r="C480" s="42" t="s">
        <v>137</v>
      </c>
      <c r="D480" s="38" t="s">
        <v>391</v>
      </c>
      <c r="E480" s="36"/>
      <c r="F480" s="36"/>
      <c r="G480" s="46">
        <f t="shared" si="99"/>
        <v>11</v>
      </c>
      <c r="H480" s="219">
        <f t="shared" si="98"/>
        <v>0</v>
      </c>
      <c r="I480" s="46">
        <f t="shared" si="99"/>
        <v>0</v>
      </c>
      <c r="J480" s="46">
        <f t="shared" si="99"/>
        <v>0</v>
      </c>
      <c r="K480" s="46">
        <f t="shared" si="99"/>
        <v>0</v>
      </c>
      <c r="M480" s="49"/>
    </row>
    <row r="481" spans="1:13" ht="30" customHeight="1" hidden="1">
      <c r="A481" s="31" t="s">
        <v>216</v>
      </c>
      <c r="B481" s="42" t="s">
        <v>99</v>
      </c>
      <c r="C481" s="42" t="s">
        <v>137</v>
      </c>
      <c r="D481" s="38" t="s">
        <v>391</v>
      </c>
      <c r="E481" s="38">
        <v>200</v>
      </c>
      <c r="F481" s="36"/>
      <c r="G481" s="46">
        <f t="shared" si="99"/>
        <v>11</v>
      </c>
      <c r="H481" s="219">
        <f t="shared" si="98"/>
        <v>0</v>
      </c>
      <c r="I481" s="46">
        <f t="shared" si="99"/>
        <v>0</v>
      </c>
      <c r="J481" s="46">
        <f t="shared" si="99"/>
        <v>0</v>
      </c>
      <c r="K481" s="46">
        <f t="shared" si="99"/>
        <v>0</v>
      </c>
      <c r="M481" s="49"/>
    </row>
    <row r="482" spans="1:13" ht="30" customHeight="1" hidden="1">
      <c r="A482" s="6" t="s">
        <v>20</v>
      </c>
      <c r="B482" s="42" t="s">
        <v>99</v>
      </c>
      <c r="C482" s="42" t="s">
        <v>137</v>
      </c>
      <c r="D482" s="38" t="s">
        <v>391</v>
      </c>
      <c r="E482" s="38">
        <v>240</v>
      </c>
      <c r="F482" s="36"/>
      <c r="G482" s="46">
        <f t="shared" si="99"/>
        <v>11</v>
      </c>
      <c r="H482" s="219">
        <f t="shared" si="98"/>
        <v>0</v>
      </c>
      <c r="I482" s="46">
        <f t="shared" si="99"/>
        <v>0</v>
      </c>
      <c r="J482" s="46">
        <f t="shared" si="99"/>
        <v>0</v>
      </c>
      <c r="K482" s="46">
        <f t="shared" si="99"/>
        <v>0</v>
      </c>
      <c r="M482" s="49"/>
    </row>
    <row r="483" spans="1:13" ht="15" customHeight="1" hidden="1">
      <c r="A483" s="7" t="s">
        <v>8</v>
      </c>
      <c r="B483" s="42" t="s">
        <v>99</v>
      </c>
      <c r="C483" s="42" t="s">
        <v>137</v>
      </c>
      <c r="D483" s="38" t="s">
        <v>391</v>
      </c>
      <c r="E483" s="38">
        <v>240</v>
      </c>
      <c r="F483" s="38">
        <v>1</v>
      </c>
      <c r="G483" s="46">
        <v>11</v>
      </c>
      <c r="H483" s="219">
        <f t="shared" si="98"/>
        <v>0</v>
      </c>
      <c r="I483" s="46"/>
      <c r="J483" s="46"/>
      <c r="K483" s="46"/>
      <c r="M483" s="49"/>
    </row>
    <row r="484" spans="1:14" ht="45" customHeight="1">
      <c r="A484" s="31" t="s">
        <v>523</v>
      </c>
      <c r="B484" s="42" t="s">
        <v>99</v>
      </c>
      <c r="C484" s="42" t="s">
        <v>137</v>
      </c>
      <c r="D484" s="38">
        <v>5900000000</v>
      </c>
      <c r="E484" s="36"/>
      <c r="F484" s="36"/>
      <c r="G484" s="46" t="e">
        <f>#REF!</f>
        <v>#REF!</v>
      </c>
      <c r="H484" s="219">
        <f aca="true" t="shared" si="100" ref="H484:H496">I484-J484</f>
        <v>2637</v>
      </c>
      <c r="I484" s="46">
        <f>I485+I489+I493</f>
        <v>2637</v>
      </c>
      <c r="J484" s="46">
        <f>J485+J489+J493</f>
        <v>0</v>
      </c>
      <c r="K484" s="46">
        <f>K485+K489+K493</f>
        <v>0</v>
      </c>
      <c r="M484" s="49"/>
      <c r="N484" s="49"/>
    </row>
    <row r="485" spans="1:14" ht="30" customHeight="1">
      <c r="A485" s="31" t="s">
        <v>464</v>
      </c>
      <c r="B485" s="42" t="s">
        <v>99</v>
      </c>
      <c r="C485" s="42" t="s">
        <v>137</v>
      </c>
      <c r="D485" s="38">
        <v>5900191070</v>
      </c>
      <c r="E485" s="36"/>
      <c r="F485" s="36"/>
      <c r="G485" s="46">
        <f aca="true" t="shared" si="101" ref="G485:K495">G486</f>
        <v>11</v>
      </c>
      <c r="H485" s="219">
        <f t="shared" si="100"/>
        <v>1220.5</v>
      </c>
      <c r="I485" s="46">
        <f t="shared" si="101"/>
        <v>1220.5</v>
      </c>
      <c r="J485" s="46">
        <f t="shared" si="101"/>
        <v>0</v>
      </c>
      <c r="K485" s="46">
        <f t="shared" si="101"/>
        <v>0</v>
      </c>
      <c r="M485" s="49"/>
      <c r="N485" s="49"/>
    </row>
    <row r="486" spans="1:14" ht="30" customHeight="1">
      <c r="A486" s="31" t="s">
        <v>216</v>
      </c>
      <c r="B486" s="42" t="s">
        <v>99</v>
      </c>
      <c r="C486" s="42" t="s">
        <v>137</v>
      </c>
      <c r="D486" s="38">
        <v>5900191070</v>
      </c>
      <c r="E486" s="38">
        <v>200</v>
      </c>
      <c r="F486" s="36"/>
      <c r="G486" s="46">
        <f t="shared" si="101"/>
        <v>11</v>
      </c>
      <c r="H486" s="219">
        <f t="shared" si="100"/>
        <v>1220.5</v>
      </c>
      <c r="I486" s="46">
        <f t="shared" si="101"/>
        <v>1220.5</v>
      </c>
      <c r="J486" s="46">
        <f t="shared" si="101"/>
        <v>0</v>
      </c>
      <c r="K486" s="46">
        <f t="shared" si="101"/>
        <v>0</v>
      </c>
      <c r="M486" s="49"/>
      <c r="N486" s="49"/>
    </row>
    <row r="487" spans="1:14" ht="30" customHeight="1">
      <c r="A487" s="6" t="s">
        <v>20</v>
      </c>
      <c r="B487" s="42" t="s">
        <v>99</v>
      </c>
      <c r="C487" s="42" t="s">
        <v>137</v>
      </c>
      <c r="D487" s="38">
        <v>5900191070</v>
      </c>
      <c r="E487" s="38">
        <v>240</v>
      </c>
      <c r="F487" s="36"/>
      <c r="G487" s="46">
        <f t="shared" si="101"/>
        <v>11</v>
      </c>
      <c r="H487" s="219">
        <f t="shared" si="100"/>
        <v>1220.5</v>
      </c>
      <c r="I487" s="46">
        <f t="shared" si="101"/>
        <v>1220.5</v>
      </c>
      <c r="J487" s="46">
        <f t="shared" si="101"/>
        <v>0</v>
      </c>
      <c r="K487" s="46">
        <f t="shared" si="101"/>
        <v>0</v>
      </c>
      <c r="M487" s="49"/>
      <c r="N487" s="49"/>
    </row>
    <row r="488" spans="1:14" ht="15" customHeight="1">
      <c r="A488" s="7" t="s">
        <v>8</v>
      </c>
      <c r="B488" s="42" t="s">
        <v>99</v>
      </c>
      <c r="C488" s="42" t="s">
        <v>137</v>
      </c>
      <c r="D488" s="38">
        <v>5900191070</v>
      </c>
      <c r="E488" s="38">
        <v>240</v>
      </c>
      <c r="F488" s="38">
        <v>1</v>
      </c>
      <c r="G488" s="46">
        <v>11</v>
      </c>
      <c r="H488" s="219">
        <f t="shared" si="100"/>
        <v>1220.5</v>
      </c>
      <c r="I488" s="46">
        <v>1220.5</v>
      </c>
      <c r="J488" s="46"/>
      <c r="K488" s="46"/>
      <c r="M488" s="49"/>
      <c r="N488" s="49"/>
    </row>
    <row r="489" spans="1:14" ht="46.5" customHeight="1">
      <c r="A489" s="31" t="s">
        <v>465</v>
      </c>
      <c r="B489" s="42" t="s">
        <v>99</v>
      </c>
      <c r="C489" s="42" t="s">
        <v>137</v>
      </c>
      <c r="D489" s="38">
        <v>5900291070</v>
      </c>
      <c r="E489" s="36"/>
      <c r="F489" s="36"/>
      <c r="G489" s="46">
        <f t="shared" si="101"/>
        <v>11</v>
      </c>
      <c r="H489" s="219">
        <f t="shared" si="100"/>
        <v>1416.5</v>
      </c>
      <c r="I489" s="46">
        <f t="shared" si="101"/>
        <v>1416.5</v>
      </c>
      <c r="J489" s="46">
        <f t="shared" si="101"/>
        <v>0</v>
      </c>
      <c r="K489" s="46">
        <f t="shared" si="101"/>
        <v>0</v>
      </c>
      <c r="M489" s="49"/>
      <c r="N489" s="49"/>
    </row>
    <row r="490" spans="1:14" ht="30" customHeight="1">
      <c r="A490" s="31" t="s">
        <v>216</v>
      </c>
      <c r="B490" s="42" t="s">
        <v>99</v>
      </c>
      <c r="C490" s="42" t="s">
        <v>137</v>
      </c>
      <c r="D490" s="38">
        <v>5900291070</v>
      </c>
      <c r="E490" s="38">
        <v>200</v>
      </c>
      <c r="F490" s="36"/>
      <c r="G490" s="46">
        <f t="shared" si="101"/>
        <v>11</v>
      </c>
      <c r="H490" s="219">
        <f t="shared" si="100"/>
        <v>1416.5</v>
      </c>
      <c r="I490" s="46">
        <f t="shared" si="101"/>
        <v>1416.5</v>
      </c>
      <c r="J490" s="46">
        <f t="shared" si="101"/>
        <v>0</v>
      </c>
      <c r="K490" s="46">
        <f t="shared" si="101"/>
        <v>0</v>
      </c>
      <c r="M490" s="49"/>
      <c r="N490" s="49"/>
    </row>
    <row r="491" spans="1:14" ht="30" customHeight="1">
      <c r="A491" s="6" t="s">
        <v>20</v>
      </c>
      <c r="B491" s="42" t="s">
        <v>99</v>
      </c>
      <c r="C491" s="42" t="s">
        <v>137</v>
      </c>
      <c r="D491" s="38">
        <v>5900291070</v>
      </c>
      <c r="E491" s="38">
        <v>240</v>
      </c>
      <c r="F491" s="36"/>
      <c r="G491" s="46">
        <f t="shared" si="101"/>
        <v>11</v>
      </c>
      <c r="H491" s="219">
        <f t="shared" si="100"/>
        <v>1416.5</v>
      </c>
      <c r="I491" s="46">
        <f t="shared" si="101"/>
        <v>1416.5</v>
      </c>
      <c r="J491" s="46">
        <f t="shared" si="101"/>
        <v>0</v>
      </c>
      <c r="K491" s="46">
        <f t="shared" si="101"/>
        <v>0</v>
      </c>
      <c r="M491" s="49"/>
      <c r="N491" s="49"/>
    </row>
    <row r="492" spans="1:14" ht="15" customHeight="1">
      <c r="A492" s="7" t="s">
        <v>8</v>
      </c>
      <c r="B492" s="42" t="s">
        <v>99</v>
      </c>
      <c r="C492" s="42" t="s">
        <v>137</v>
      </c>
      <c r="D492" s="38">
        <v>5900291070</v>
      </c>
      <c r="E492" s="38">
        <v>240</v>
      </c>
      <c r="F492" s="38">
        <v>1</v>
      </c>
      <c r="G492" s="46">
        <v>11</v>
      </c>
      <c r="H492" s="219">
        <f t="shared" si="100"/>
        <v>1416.5</v>
      </c>
      <c r="I492" s="46">
        <v>1416.5</v>
      </c>
      <c r="J492" s="46"/>
      <c r="K492" s="46"/>
      <c r="M492" s="49"/>
      <c r="N492" s="49"/>
    </row>
    <row r="493" spans="1:14" ht="30" customHeight="1" hidden="1">
      <c r="A493" s="31" t="s">
        <v>466</v>
      </c>
      <c r="B493" s="42" t="s">
        <v>99</v>
      </c>
      <c r="C493" s="42" t="s">
        <v>137</v>
      </c>
      <c r="D493" s="38">
        <v>5900391070</v>
      </c>
      <c r="E493" s="36"/>
      <c r="F493" s="36"/>
      <c r="G493" s="46">
        <f t="shared" si="101"/>
        <v>11</v>
      </c>
      <c r="H493" s="219">
        <f t="shared" si="100"/>
        <v>0</v>
      </c>
      <c r="I493" s="46">
        <f t="shared" si="101"/>
        <v>0</v>
      </c>
      <c r="J493" s="46">
        <f t="shared" si="101"/>
        <v>0</v>
      </c>
      <c r="K493" s="46">
        <f t="shared" si="101"/>
        <v>0</v>
      </c>
      <c r="M493" s="49"/>
      <c r="N493" s="49"/>
    </row>
    <row r="494" spans="1:14" ht="30" customHeight="1" hidden="1">
      <c r="A494" s="31" t="s">
        <v>216</v>
      </c>
      <c r="B494" s="42" t="s">
        <v>99</v>
      </c>
      <c r="C494" s="42" t="s">
        <v>137</v>
      </c>
      <c r="D494" s="38">
        <v>5900391070</v>
      </c>
      <c r="E494" s="38">
        <v>200</v>
      </c>
      <c r="F494" s="36"/>
      <c r="G494" s="46">
        <f t="shared" si="101"/>
        <v>11</v>
      </c>
      <c r="H494" s="219">
        <f t="shared" si="100"/>
        <v>0</v>
      </c>
      <c r="I494" s="46">
        <f t="shared" si="101"/>
        <v>0</v>
      </c>
      <c r="J494" s="46">
        <f t="shared" si="101"/>
        <v>0</v>
      </c>
      <c r="K494" s="46">
        <f t="shared" si="101"/>
        <v>0</v>
      </c>
      <c r="M494" s="49"/>
      <c r="N494" s="49"/>
    </row>
    <row r="495" spans="1:14" ht="30" customHeight="1" hidden="1">
      <c r="A495" s="6" t="s">
        <v>20</v>
      </c>
      <c r="B495" s="42" t="s">
        <v>99</v>
      </c>
      <c r="C495" s="42" t="s">
        <v>137</v>
      </c>
      <c r="D495" s="38">
        <v>5900391070</v>
      </c>
      <c r="E495" s="38">
        <v>240</v>
      </c>
      <c r="F495" s="36"/>
      <c r="G495" s="46">
        <f t="shared" si="101"/>
        <v>11</v>
      </c>
      <c r="H495" s="219">
        <f t="shared" si="100"/>
        <v>0</v>
      </c>
      <c r="I495" s="46">
        <f t="shared" si="101"/>
        <v>0</v>
      </c>
      <c r="J495" s="46">
        <f t="shared" si="101"/>
        <v>0</v>
      </c>
      <c r="K495" s="46">
        <f t="shared" si="101"/>
        <v>0</v>
      </c>
      <c r="M495" s="49"/>
      <c r="N495" s="49"/>
    </row>
    <row r="496" spans="1:14" ht="15" customHeight="1" hidden="1">
      <c r="A496" s="7" t="s">
        <v>8</v>
      </c>
      <c r="B496" s="42" t="s">
        <v>99</v>
      </c>
      <c r="C496" s="42" t="s">
        <v>137</v>
      </c>
      <c r="D496" s="38">
        <v>5900391070</v>
      </c>
      <c r="E496" s="38">
        <v>240</v>
      </c>
      <c r="F496" s="38">
        <v>1</v>
      </c>
      <c r="G496" s="46">
        <v>11</v>
      </c>
      <c r="H496" s="219">
        <f t="shared" si="100"/>
        <v>0</v>
      </c>
      <c r="I496" s="46"/>
      <c r="J496" s="46"/>
      <c r="K496" s="46"/>
      <c r="M496" s="49"/>
      <c r="N496" s="49"/>
    </row>
    <row r="497" spans="1:11" ht="15">
      <c r="A497" s="5" t="s">
        <v>42</v>
      </c>
      <c r="B497" s="112" t="s">
        <v>43</v>
      </c>
      <c r="C497" s="41"/>
      <c r="D497" s="36"/>
      <c r="E497" s="36"/>
      <c r="F497" s="36"/>
      <c r="G497" s="219" t="e">
        <f>G500+#REF!+#REF!+G622+#REF!</f>
        <v>#REF!</v>
      </c>
      <c r="H497" s="219" t="e">
        <f>#REF!+#REF!+#REF!+H622</f>
        <v>#REF!</v>
      </c>
      <c r="I497" s="219">
        <f>I500+I525+I586+I605+I622</f>
        <v>96360</v>
      </c>
      <c r="J497" s="269">
        <f>J500+J525+J586+J605+J622</f>
        <v>96360</v>
      </c>
      <c r="K497" s="269">
        <f>K500+K525+K586+K605+K622</f>
        <v>96350</v>
      </c>
    </row>
    <row r="498" spans="1:14" ht="15">
      <c r="A498" s="5" t="s">
        <v>8</v>
      </c>
      <c r="B498" s="43" t="s">
        <v>121</v>
      </c>
      <c r="C498" s="41"/>
      <c r="D498" s="36"/>
      <c r="E498" s="36"/>
      <c r="F498" s="36"/>
      <c r="G498" s="219" t="e">
        <f>#REF!+#REF!+#REF!+#REF!+#REF!+#REF!+#REF!+#REF!+#REF!+#REF!+#REF!+#REF!+#REF!+G647+#REF!+#REF!+#REF!+#REF!+#REF!+#REF!+#REF!+#REF!+#REF!+#REF!+#REF!+#REF!+#REF!+G627+G630+#REF!+G633+G641+G644+#REF!+G649+G653+G503+G656</f>
        <v>#REF!</v>
      </c>
      <c r="H498" s="219" t="e">
        <f>#REF!+#REF!+#REF!+#REF!+H627+H630+H641+H644+H653+H656+#REF!+#REF!+#REF!+H633+H649+#REF!</f>
        <v>#REF!</v>
      </c>
      <c r="I498" s="219">
        <f>I513+I519+I529+I541+I590+I609+I612+I621+I627+I630+I633+I641+I644+I647+I649+I653+I550+I561+I565+I597+I604+I585</f>
        <v>96360</v>
      </c>
      <c r="J498" s="269">
        <f>J513+J519+J529+J541+J590+J609+J612+J621+J627+J630+J633+J641+J644+J647+J649+J653+J550+J561+J565+J597+J604+J585</f>
        <v>96360</v>
      </c>
      <c r="K498" s="269">
        <f>K513+K519+K529+K541+K590+K609+K612+K621+K627+K630+K633+K641+K644+K647+K649+K653+K550+K561+K565+K597+K604+K585</f>
        <v>96350</v>
      </c>
      <c r="N498" s="49"/>
    </row>
    <row r="499" spans="1:11" ht="15">
      <c r="A499" s="5" t="s">
        <v>9</v>
      </c>
      <c r="B499" s="43" t="s">
        <v>122</v>
      </c>
      <c r="C499" s="41"/>
      <c r="D499" s="36"/>
      <c r="E499" s="36"/>
      <c r="F499" s="36"/>
      <c r="G499" s="219" t="e">
        <f>#REF!+#REF!+#REF!+#REF!+#REF!+#REF!+#REF!+#REF!+G506+G509+#REF!+#REF!</f>
        <v>#REF!</v>
      </c>
      <c r="H499" s="219" t="e">
        <f>#REF!+#REF!+#REF!+#REF!+#REF!+H829+H837+H841+#REF!+H853+#REF!+#REF!+#REF!+H855+#REF!+H833</f>
        <v>#REF!</v>
      </c>
      <c r="I499" s="219">
        <f>I516+I524+I532+I535+I544+I581+I601+I538+I547+I595+I637</f>
        <v>0</v>
      </c>
      <c r="J499" s="269">
        <f>J516+J524+J532+J535+J544+J581+J601+J538+J547+J595+J637</f>
        <v>0</v>
      </c>
      <c r="K499" s="269">
        <f>K516+K524+K532+K535+K544+K581+K601+K538+K547+K595+K637</f>
        <v>0</v>
      </c>
    </row>
    <row r="500" spans="1:11" ht="15">
      <c r="A500" s="5" t="s">
        <v>44</v>
      </c>
      <c r="B500" s="112" t="s">
        <v>43</v>
      </c>
      <c r="C500" s="43" t="s">
        <v>45</v>
      </c>
      <c r="D500" s="36"/>
      <c r="E500" s="36"/>
      <c r="F500" s="36"/>
      <c r="G500" s="219" t="e">
        <f>#REF!+#REF!</f>
        <v>#REF!</v>
      </c>
      <c r="H500" s="219" t="e">
        <f>#REF!+#REF!+#REF!</f>
        <v>#REF!</v>
      </c>
      <c r="I500" s="219">
        <f>I510+I520</f>
        <v>25000</v>
      </c>
      <c r="J500" s="269">
        <f>J510+J520</f>
        <v>25000</v>
      </c>
      <c r="K500" s="269">
        <f>K510+K520</f>
        <v>25000</v>
      </c>
    </row>
    <row r="501" spans="1:12" ht="45" customHeight="1" hidden="1">
      <c r="A501" s="76" t="s">
        <v>229</v>
      </c>
      <c r="B501" s="42" t="s">
        <v>43</v>
      </c>
      <c r="C501" s="42" t="s">
        <v>293</v>
      </c>
      <c r="D501" s="35" t="s">
        <v>230</v>
      </c>
      <c r="E501" s="38"/>
      <c r="F501" s="38"/>
      <c r="G501" s="46">
        <f>G502</f>
        <v>0</v>
      </c>
      <c r="H501" s="46"/>
      <c r="I501" s="46">
        <f aca="true" t="shared" si="102" ref="I501:K502">I502</f>
        <v>0</v>
      </c>
      <c r="J501" s="46">
        <f t="shared" si="102"/>
        <v>0</v>
      </c>
      <c r="K501" s="46">
        <f t="shared" si="102"/>
        <v>0</v>
      </c>
      <c r="L501" s="49"/>
    </row>
    <row r="502" spans="1:12" ht="15" customHeight="1" hidden="1">
      <c r="A502" s="6" t="s">
        <v>47</v>
      </c>
      <c r="B502" s="42" t="s">
        <v>43</v>
      </c>
      <c r="C502" s="41" t="s">
        <v>293</v>
      </c>
      <c r="D502" s="35" t="s">
        <v>230</v>
      </c>
      <c r="E502" s="38">
        <v>610</v>
      </c>
      <c r="F502" s="36"/>
      <c r="G502" s="46">
        <f>G503</f>
        <v>0</v>
      </c>
      <c r="H502" s="46">
        <f>H503</f>
        <v>15511.59955</v>
      </c>
      <c r="I502" s="46">
        <f t="shared" si="102"/>
        <v>0</v>
      </c>
      <c r="J502" s="46">
        <f t="shared" si="102"/>
        <v>0</v>
      </c>
      <c r="K502" s="46">
        <f t="shared" si="102"/>
        <v>0</v>
      </c>
      <c r="L502" s="49"/>
    </row>
    <row r="503" spans="1:12" ht="15" customHeight="1" hidden="1">
      <c r="A503" s="7" t="s">
        <v>8</v>
      </c>
      <c r="B503" s="42" t="s">
        <v>43</v>
      </c>
      <c r="C503" s="41" t="s">
        <v>293</v>
      </c>
      <c r="D503" s="35" t="s">
        <v>230</v>
      </c>
      <c r="E503" s="38">
        <v>610</v>
      </c>
      <c r="F503" s="38">
        <v>1</v>
      </c>
      <c r="G503" s="46"/>
      <c r="H503" s="46">
        <v>15511.59955</v>
      </c>
      <c r="I503" s="46"/>
      <c r="J503" s="46"/>
      <c r="K503" s="46"/>
      <c r="L503" s="49"/>
    </row>
    <row r="504" spans="1:12" ht="60" customHeight="1" hidden="1">
      <c r="A504" s="76" t="s">
        <v>231</v>
      </c>
      <c r="B504" s="42" t="s">
        <v>43</v>
      </c>
      <c r="C504" s="42" t="s">
        <v>293</v>
      </c>
      <c r="D504" s="35" t="s">
        <v>232</v>
      </c>
      <c r="E504" s="38"/>
      <c r="F504" s="38"/>
      <c r="G504" s="46">
        <f>G505</f>
        <v>0</v>
      </c>
      <c r="H504" s="46"/>
      <c r="I504" s="46">
        <f aca="true" t="shared" si="103" ref="I504:K505">I505</f>
        <v>0</v>
      </c>
      <c r="J504" s="46">
        <f t="shared" si="103"/>
        <v>0</v>
      </c>
      <c r="K504" s="46">
        <f t="shared" si="103"/>
        <v>0</v>
      </c>
      <c r="L504" s="49"/>
    </row>
    <row r="505" spans="1:12" ht="15" customHeight="1" hidden="1">
      <c r="A505" s="6" t="s">
        <v>47</v>
      </c>
      <c r="B505" s="42" t="s">
        <v>43</v>
      </c>
      <c r="C505" s="41" t="s">
        <v>293</v>
      </c>
      <c r="D505" s="35" t="s">
        <v>232</v>
      </c>
      <c r="E505" s="38">
        <v>610</v>
      </c>
      <c r="F505" s="36"/>
      <c r="G505" s="46">
        <f>G506</f>
        <v>0</v>
      </c>
      <c r="H505" s="46">
        <f>H506</f>
        <v>15511.59955</v>
      </c>
      <c r="I505" s="46">
        <f t="shared" si="103"/>
        <v>0</v>
      </c>
      <c r="J505" s="46">
        <f t="shared" si="103"/>
        <v>0</v>
      </c>
      <c r="K505" s="46">
        <f t="shared" si="103"/>
        <v>0</v>
      </c>
      <c r="L505" s="49"/>
    </row>
    <row r="506" spans="1:12" ht="15" customHeight="1" hidden="1">
      <c r="A506" s="7" t="s">
        <v>9</v>
      </c>
      <c r="B506" s="42" t="s">
        <v>43</v>
      </c>
      <c r="C506" s="41" t="s">
        <v>293</v>
      </c>
      <c r="D506" s="35" t="s">
        <v>232</v>
      </c>
      <c r="E506" s="38">
        <v>610</v>
      </c>
      <c r="F506" s="38">
        <v>2</v>
      </c>
      <c r="G506" s="46"/>
      <c r="H506" s="46">
        <v>15511.59955</v>
      </c>
      <c r="I506" s="46"/>
      <c r="J506" s="46"/>
      <c r="K506" s="46"/>
      <c r="L506" s="49"/>
    </row>
    <row r="507" spans="1:12" ht="60" customHeight="1" hidden="1">
      <c r="A507" s="76" t="s">
        <v>231</v>
      </c>
      <c r="B507" s="42" t="s">
        <v>43</v>
      </c>
      <c r="C507" s="42" t="s">
        <v>293</v>
      </c>
      <c r="D507" s="35" t="s">
        <v>233</v>
      </c>
      <c r="E507" s="38"/>
      <c r="F507" s="38"/>
      <c r="G507" s="46">
        <f>G508</f>
        <v>0</v>
      </c>
      <c r="H507" s="46"/>
      <c r="I507" s="46">
        <f aca="true" t="shared" si="104" ref="I507:K508">I508</f>
        <v>0</v>
      </c>
      <c r="J507" s="46">
        <f t="shared" si="104"/>
        <v>0</v>
      </c>
      <c r="K507" s="46">
        <f t="shared" si="104"/>
        <v>0</v>
      </c>
      <c r="L507" s="49"/>
    </row>
    <row r="508" spans="1:12" ht="15" customHeight="1" hidden="1">
      <c r="A508" s="6" t="s">
        <v>47</v>
      </c>
      <c r="B508" s="42" t="s">
        <v>43</v>
      </c>
      <c r="C508" s="41" t="s">
        <v>293</v>
      </c>
      <c r="D508" s="35" t="s">
        <v>233</v>
      </c>
      <c r="E508" s="38">
        <v>610</v>
      </c>
      <c r="F508" s="36"/>
      <c r="G508" s="46">
        <f>G509</f>
        <v>0</v>
      </c>
      <c r="H508" s="46">
        <f>H509</f>
        <v>15511.59955</v>
      </c>
      <c r="I508" s="46">
        <f t="shared" si="104"/>
        <v>0</v>
      </c>
      <c r="J508" s="46">
        <f t="shared" si="104"/>
        <v>0</v>
      </c>
      <c r="K508" s="46">
        <f t="shared" si="104"/>
        <v>0</v>
      </c>
      <c r="L508" s="49"/>
    </row>
    <row r="509" spans="1:12" ht="15" customHeight="1" hidden="1">
      <c r="A509" s="7" t="s">
        <v>9</v>
      </c>
      <c r="B509" s="42" t="s">
        <v>43</v>
      </c>
      <c r="C509" s="41" t="s">
        <v>293</v>
      </c>
      <c r="D509" s="35" t="s">
        <v>233</v>
      </c>
      <c r="E509" s="38">
        <v>610</v>
      </c>
      <c r="F509" s="38">
        <v>2</v>
      </c>
      <c r="G509" s="46"/>
      <c r="H509" s="46">
        <v>15511.59955</v>
      </c>
      <c r="I509" s="46"/>
      <c r="J509" s="46"/>
      <c r="K509" s="46"/>
      <c r="L509" s="49"/>
    </row>
    <row r="510" spans="1:18" ht="30">
      <c r="A510" s="132" t="s">
        <v>602</v>
      </c>
      <c r="B510" s="42" t="s">
        <v>43</v>
      </c>
      <c r="C510" s="41" t="s">
        <v>45</v>
      </c>
      <c r="D510" s="36">
        <v>5800000000</v>
      </c>
      <c r="E510" s="36"/>
      <c r="F510" s="36"/>
      <c r="G510" s="46" t="e">
        <f>#REF!+#REF!</f>
        <v>#REF!</v>
      </c>
      <c r="H510" s="219">
        <f aca="true" t="shared" si="105" ref="H510:H519">I510-J510</f>
        <v>0</v>
      </c>
      <c r="I510" s="46">
        <f>I511+I514+I517</f>
        <v>25000</v>
      </c>
      <c r="J510" s="46">
        <f>J511+J514+J517</f>
        <v>25000</v>
      </c>
      <c r="K510" s="46">
        <f>K511+K514+K517</f>
        <v>25000</v>
      </c>
      <c r="L510" s="49"/>
      <c r="M510" s="49"/>
      <c r="Q510" s="53"/>
      <c r="R510" s="53"/>
    </row>
    <row r="511" spans="1:13" ht="30">
      <c r="A511" s="31" t="s">
        <v>462</v>
      </c>
      <c r="B511" s="42" t="s">
        <v>43</v>
      </c>
      <c r="C511" s="42" t="s">
        <v>45</v>
      </c>
      <c r="D511" s="35">
        <v>5800190710</v>
      </c>
      <c r="E511" s="38">
        <v>600</v>
      </c>
      <c r="F511" s="36"/>
      <c r="G511" s="46">
        <f>G512</f>
        <v>14279.9</v>
      </c>
      <c r="H511" s="219">
        <f t="shared" si="105"/>
        <v>0</v>
      </c>
      <c r="I511" s="46">
        <f aca="true" t="shared" si="106" ref="I511:K512">I512</f>
        <v>20000</v>
      </c>
      <c r="J511" s="46">
        <f t="shared" si="106"/>
        <v>20000</v>
      </c>
      <c r="K511" s="46">
        <f t="shared" si="106"/>
        <v>20000</v>
      </c>
      <c r="L511" s="49"/>
      <c r="M511" s="49"/>
    </row>
    <row r="512" spans="1:13" ht="15">
      <c r="A512" s="6" t="s">
        <v>47</v>
      </c>
      <c r="B512" s="42" t="s">
        <v>43</v>
      </c>
      <c r="C512" s="42" t="s">
        <v>45</v>
      </c>
      <c r="D512" s="35">
        <v>5800190710</v>
      </c>
      <c r="E512" s="38">
        <v>610</v>
      </c>
      <c r="F512" s="36"/>
      <c r="G512" s="46">
        <f>G513</f>
        <v>14279.9</v>
      </c>
      <c r="H512" s="219">
        <f t="shared" si="105"/>
        <v>0</v>
      </c>
      <c r="I512" s="46">
        <f t="shared" si="106"/>
        <v>20000</v>
      </c>
      <c r="J512" s="46">
        <f t="shared" si="106"/>
        <v>20000</v>
      </c>
      <c r="K512" s="46">
        <f t="shared" si="106"/>
        <v>20000</v>
      </c>
      <c r="L512" s="49"/>
      <c r="M512" s="49"/>
    </row>
    <row r="513" spans="1:13" ht="15">
      <c r="A513" s="7" t="s">
        <v>8</v>
      </c>
      <c r="B513" s="42" t="s">
        <v>43</v>
      </c>
      <c r="C513" s="42" t="s">
        <v>45</v>
      </c>
      <c r="D513" s="35">
        <v>5800190710</v>
      </c>
      <c r="E513" s="38">
        <v>610</v>
      </c>
      <c r="F513" s="38">
        <v>1</v>
      </c>
      <c r="G513" s="46">
        <v>14279.9</v>
      </c>
      <c r="H513" s="219">
        <f t="shared" si="105"/>
        <v>0</v>
      </c>
      <c r="I513" s="46">
        <v>20000</v>
      </c>
      <c r="J513" s="46">
        <v>20000</v>
      </c>
      <c r="K513" s="46">
        <v>20000</v>
      </c>
      <c r="L513" s="49"/>
      <c r="M513" s="49"/>
    </row>
    <row r="514" spans="1:13" ht="120" hidden="1">
      <c r="A514" s="33" t="s">
        <v>480</v>
      </c>
      <c r="B514" s="42" t="s">
        <v>43</v>
      </c>
      <c r="C514" s="42" t="s">
        <v>45</v>
      </c>
      <c r="D514" s="35">
        <v>5800171570</v>
      </c>
      <c r="E514" s="38">
        <v>600</v>
      </c>
      <c r="F514" s="36"/>
      <c r="G514" s="46">
        <f aca="true" t="shared" si="107" ref="G514:K515">G515</f>
        <v>14279.9</v>
      </c>
      <c r="H514" s="219">
        <f t="shared" si="105"/>
        <v>0</v>
      </c>
      <c r="I514" s="46">
        <f t="shared" si="107"/>
        <v>0</v>
      </c>
      <c r="J514" s="46">
        <f t="shared" si="107"/>
        <v>0</v>
      </c>
      <c r="K514" s="46">
        <f t="shared" si="107"/>
        <v>0</v>
      </c>
      <c r="L514" s="49"/>
      <c r="M514" s="49"/>
    </row>
    <row r="515" spans="1:13" ht="15" hidden="1">
      <c r="A515" s="6" t="s">
        <v>47</v>
      </c>
      <c r="B515" s="42" t="s">
        <v>43</v>
      </c>
      <c r="C515" s="42" t="s">
        <v>45</v>
      </c>
      <c r="D515" s="35">
        <v>5800171570</v>
      </c>
      <c r="E515" s="38">
        <v>610</v>
      </c>
      <c r="F515" s="36"/>
      <c r="G515" s="46">
        <f t="shared" si="107"/>
        <v>14279.9</v>
      </c>
      <c r="H515" s="219">
        <f t="shared" si="105"/>
        <v>0</v>
      </c>
      <c r="I515" s="46">
        <f t="shared" si="107"/>
        <v>0</v>
      </c>
      <c r="J515" s="46">
        <f t="shared" si="107"/>
        <v>0</v>
      </c>
      <c r="K515" s="46">
        <f t="shared" si="107"/>
        <v>0</v>
      </c>
      <c r="L515" s="49"/>
      <c r="M515" s="49"/>
    </row>
    <row r="516" spans="1:13" ht="15" hidden="1">
      <c r="A516" s="7" t="s">
        <v>9</v>
      </c>
      <c r="B516" s="42" t="s">
        <v>43</v>
      </c>
      <c r="C516" s="42" t="s">
        <v>45</v>
      </c>
      <c r="D516" s="35">
        <v>5800171570</v>
      </c>
      <c r="E516" s="38">
        <v>610</v>
      </c>
      <c r="F516" s="38">
        <v>2</v>
      </c>
      <c r="G516" s="46">
        <v>14279.9</v>
      </c>
      <c r="H516" s="219">
        <f t="shared" si="105"/>
        <v>0</v>
      </c>
      <c r="I516" s="46"/>
      <c r="J516" s="46"/>
      <c r="K516" s="46"/>
      <c r="L516" s="49"/>
      <c r="M516" s="49"/>
    </row>
    <row r="517" spans="1:13" ht="30">
      <c r="A517" s="31" t="s">
        <v>463</v>
      </c>
      <c r="B517" s="42" t="s">
        <v>43</v>
      </c>
      <c r="C517" s="42" t="s">
        <v>45</v>
      </c>
      <c r="D517" s="35">
        <v>5800290710</v>
      </c>
      <c r="E517" s="38"/>
      <c r="F517" s="38"/>
      <c r="G517" s="46"/>
      <c r="H517" s="219">
        <f t="shared" si="105"/>
        <v>0</v>
      </c>
      <c r="I517" s="46">
        <f aca="true" t="shared" si="108" ref="I517:K518">I518</f>
        <v>5000</v>
      </c>
      <c r="J517" s="46">
        <f t="shared" si="108"/>
        <v>5000</v>
      </c>
      <c r="K517" s="46">
        <f t="shared" si="108"/>
        <v>5000</v>
      </c>
      <c r="L517" s="49"/>
      <c r="M517" s="49"/>
    </row>
    <row r="518" spans="1:13" ht="15">
      <c r="A518" s="6" t="s">
        <v>47</v>
      </c>
      <c r="B518" s="42" t="s">
        <v>43</v>
      </c>
      <c r="C518" s="42" t="s">
        <v>45</v>
      </c>
      <c r="D518" s="35">
        <v>5800290710</v>
      </c>
      <c r="E518" s="38">
        <v>610</v>
      </c>
      <c r="F518" s="36"/>
      <c r="G518" s="46">
        <f>G519</f>
        <v>14279.9</v>
      </c>
      <c r="H518" s="219">
        <f t="shared" si="105"/>
        <v>0</v>
      </c>
      <c r="I518" s="46">
        <f t="shared" si="108"/>
        <v>5000</v>
      </c>
      <c r="J518" s="46">
        <f t="shared" si="108"/>
        <v>5000</v>
      </c>
      <c r="K518" s="46">
        <f t="shared" si="108"/>
        <v>5000</v>
      </c>
      <c r="L518" s="49"/>
      <c r="M518" s="49"/>
    </row>
    <row r="519" spans="1:13" ht="15">
      <c r="A519" s="7" t="s">
        <v>8</v>
      </c>
      <c r="B519" s="42" t="s">
        <v>43</v>
      </c>
      <c r="C519" s="42" t="s">
        <v>45</v>
      </c>
      <c r="D519" s="35">
        <v>5800290710</v>
      </c>
      <c r="E519" s="38">
        <v>610</v>
      </c>
      <c r="F519" s="38">
        <v>1</v>
      </c>
      <c r="G519" s="46">
        <v>14279.9</v>
      </c>
      <c r="H519" s="219">
        <f t="shared" si="105"/>
        <v>0</v>
      </c>
      <c r="I519" s="46">
        <v>5000</v>
      </c>
      <c r="J519" s="46">
        <v>5000</v>
      </c>
      <c r="K519" s="46">
        <v>5000</v>
      </c>
      <c r="L519" s="49"/>
      <c r="M519" s="49"/>
    </row>
    <row r="520" spans="1:13" ht="15" hidden="1">
      <c r="A520" s="6" t="s">
        <v>16</v>
      </c>
      <c r="B520" s="42" t="s">
        <v>43</v>
      </c>
      <c r="C520" s="42" t="s">
        <v>45</v>
      </c>
      <c r="D520" s="38">
        <v>9000000000</v>
      </c>
      <c r="E520" s="36"/>
      <c r="F520" s="36"/>
      <c r="G520" s="46">
        <f>G521</f>
        <v>0</v>
      </c>
      <c r="H520" s="219">
        <f aca="true" t="shared" si="109" ref="H520:H525">I520-J520</f>
        <v>0</v>
      </c>
      <c r="I520" s="46">
        <f aca="true" t="shared" si="110" ref="I520:K523">I521</f>
        <v>0</v>
      </c>
      <c r="J520" s="46">
        <f t="shared" si="110"/>
        <v>0</v>
      </c>
      <c r="K520" s="46">
        <f t="shared" si="110"/>
        <v>0</v>
      </c>
      <c r="L520" s="49"/>
      <c r="M520" s="49"/>
    </row>
    <row r="521" spans="1:13" ht="30" hidden="1">
      <c r="A521" s="25" t="s">
        <v>429</v>
      </c>
      <c r="B521" s="42" t="s">
        <v>43</v>
      </c>
      <c r="C521" s="42" t="s">
        <v>45</v>
      </c>
      <c r="D521" s="38">
        <v>9000072650</v>
      </c>
      <c r="E521" s="38"/>
      <c r="F521" s="38"/>
      <c r="G521" s="46"/>
      <c r="H521" s="219">
        <f t="shared" si="109"/>
        <v>0</v>
      </c>
      <c r="I521" s="46">
        <f t="shared" si="110"/>
        <v>0</v>
      </c>
      <c r="J521" s="46">
        <f t="shared" si="110"/>
        <v>0</v>
      </c>
      <c r="K521" s="46">
        <f t="shared" si="110"/>
        <v>0</v>
      </c>
      <c r="L521" s="24"/>
      <c r="M521" s="24"/>
    </row>
    <row r="522" spans="1:13" ht="30" hidden="1">
      <c r="A522" s="6" t="s">
        <v>46</v>
      </c>
      <c r="B522" s="42" t="s">
        <v>43</v>
      </c>
      <c r="C522" s="42" t="s">
        <v>45</v>
      </c>
      <c r="D522" s="38">
        <v>9000072650</v>
      </c>
      <c r="E522" s="38">
        <v>600</v>
      </c>
      <c r="F522" s="36"/>
      <c r="G522" s="46">
        <f>G523</f>
        <v>32867.3</v>
      </c>
      <c r="H522" s="219">
        <f t="shared" si="109"/>
        <v>0</v>
      </c>
      <c r="I522" s="46">
        <f t="shared" si="110"/>
        <v>0</v>
      </c>
      <c r="J522" s="46">
        <f t="shared" si="110"/>
        <v>0</v>
      </c>
      <c r="K522" s="46">
        <f t="shared" si="110"/>
        <v>0</v>
      </c>
      <c r="L522" s="24"/>
      <c r="M522" s="24"/>
    </row>
    <row r="523" spans="1:13" ht="15" hidden="1">
      <c r="A523" s="6" t="s">
        <v>47</v>
      </c>
      <c r="B523" s="42" t="s">
        <v>43</v>
      </c>
      <c r="C523" s="42" t="s">
        <v>45</v>
      </c>
      <c r="D523" s="38">
        <v>9000072650</v>
      </c>
      <c r="E523" s="38">
        <v>610</v>
      </c>
      <c r="F523" s="36"/>
      <c r="G523" s="46">
        <f>G524</f>
        <v>32867.3</v>
      </c>
      <c r="H523" s="219">
        <f t="shared" si="109"/>
        <v>0</v>
      </c>
      <c r="I523" s="46">
        <f t="shared" si="110"/>
        <v>0</v>
      </c>
      <c r="J523" s="46">
        <f t="shared" si="110"/>
        <v>0</v>
      </c>
      <c r="K523" s="46">
        <f t="shared" si="110"/>
        <v>0</v>
      </c>
      <c r="L523" s="24"/>
      <c r="M523" s="24"/>
    </row>
    <row r="524" spans="1:13" ht="15" hidden="1">
      <c r="A524" s="7" t="s">
        <v>9</v>
      </c>
      <c r="B524" s="42" t="s">
        <v>43</v>
      </c>
      <c r="C524" s="42" t="s">
        <v>45</v>
      </c>
      <c r="D524" s="38">
        <v>9000072650</v>
      </c>
      <c r="E524" s="38">
        <v>610</v>
      </c>
      <c r="F524" s="38">
        <v>2</v>
      </c>
      <c r="G524" s="46">
        <v>32867.3</v>
      </c>
      <c r="H524" s="219">
        <f t="shared" si="109"/>
        <v>0</v>
      </c>
      <c r="I524" s="46"/>
      <c r="J524" s="46"/>
      <c r="K524" s="46"/>
      <c r="L524" s="20"/>
      <c r="M524" s="20"/>
    </row>
    <row r="525" spans="1:13" ht="15">
      <c r="A525" s="5" t="s">
        <v>57</v>
      </c>
      <c r="B525" s="112" t="s">
        <v>43</v>
      </c>
      <c r="C525" s="112" t="s">
        <v>48</v>
      </c>
      <c r="D525" s="37"/>
      <c r="E525" s="37"/>
      <c r="F525" s="37"/>
      <c r="G525" s="219" t="e">
        <f>#REF!+#REF!+#REF!</f>
        <v>#REF!</v>
      </c>
      <c r="H525" s="219">
        <f t="shared" si="109"/>
        <v>0</v>
      </c>
      <c r="I525" s="219">
        <f>I526+I577</f>
        <v>53000</v>
      </c>
      <c r="J525" s="269">
        <f>J526+J577</f>
        <v>53000</v>
      </c>
      <c r="K525" s="269">
        <f>K526+K577</f>
        <v>53000</v>
      </c>
      <c r="L525" s="49"/>
      <c r="M525" s="49"/>
    </row>
    <row r="526" spans="1:18" ht="30">
      <c r="A526" s="132" t="s">
        <v>602</v>
      </c>
      <c r="B526" s="42" t="s">
        <v>43</v>
      </c>
      <c r="C526" s="41" t="s">
        <v>48</v>
      </c>
      <c r="D526" s="36">
        <v>5800000000</v>
      </c>
      <c r="E526" s="36"/>
      <c r="F526" s="36"/>
      <c r="G526" s="46" t="e">
        <f>#REF!+#REF!</f>
        <v>#REF!</v>
      </c>
      <c r="H526" s="219" t="e">
        <f>#REF!-#REF!</f>
        <v>#REF!</v>
      </c>
      <c r="I526" s="46">
        <f>I529+I532+I535+I544+I541+I538+I547+I550</f>
        <v>53000</v>
      </c>
      <c r="J526" s="46">
        <f>J529+J532+J535+J544+J541+J538+J547+J550</f>
        <v>53000</v>
      </c>
      <c r="K526" s="46">
        <f>K529+K532+K535+K544+K541+K538+K547+K550</f>
        <v>53000</v>
      </c>
      <c r="L526" s="49"/>
      <c r="M526" s="49"/>
      <c r="Q526" s="53"/>
      <c r="R526" s="53"/>
    </row>
    <row r="527" spans="1:13" ht="30">
      <c r="A527" s="31" t="s">
        <v>462</v>
      </c>
      <c r="B527" s="42" t="s">
        <v>43</v>
      </c>
      <c r="C527" s="41" t="s">
        <v>48</v>
      </c>
      <c r="D527" s="35">
        <v>5800190720</v>
      </c>
      <c r="E527" s="38">
        <v>600</v>
      </c>
      <c r="F527" s="36"/>
      <c r="G527" s="46">
        <f aca="true" t="shared" si="111" ref="G527:K528">G528</f>
        <v>14279.9</v>
      </c>
      <c r="H527" s="219">
        <f aca="true" t="shared" si="112" ref="H527:H544">I527-J527</f>
        <v>0</v>
      </c>
      <c r="I527" s="46">
        <f t="shared" si="111"/>
        <v>48000</v>
      </c>
      <c r="J527" s="46">
        <f t="shared" si="111"/>
        <v>48000</v>
      </c>
      <c r="K527" s="46">
        <f t="shared" si="111"/>
        <v>48000</v>
      </c>
      <c r="L527" s="49"/>
      <c r="M527" s="49"/>
    </row>
    <row r="528" spans="1:13" ht="15">
      <c r="A528" s="6" t="s">
        <v>47</v>
      </c>
      <c r="B528" s="42" t="s">
        <v>43</v>
      </c>
      <c r="C528" s="42" t="s">
        <v>48</v>
      </c>
      <c r="D528" s="35">
        <v>5800190720</v>
      </c>
      <c r="E528" s="38">
        <v>610</v>
      </c>
      <c r="F528" s="36"/>
      <c r="G528" s="46">
        <f t="shared" si="111"/>
        <v>14279.9</v>
      </c>
      <c r="H528" s="219">
        <f t="shared" si="112"/>
        <v>0</v>
      </c>
      <c r="I528" s="46">
        <f t="shared" si="111"/>
        <v>48000</v>
      </c>
      <c r="J528" s="46">
        <f t="shared" si="111"/>
        <v>48000</v>
      </c>
      <c r="K528" s="46">
        <f t="shared" si="111"/>
        <v>48000</v>
      </c>
      <c r="L528" s="49"/>
      <c r="M528" s="49"/>
    </row>
    <row r="529" spans="1:13" ht="15">
      <c r="A529" s="7" t="s">
        <v>8</v>
      </c>
      <c r="B529" s="42" t="s">
        <v>43</v>
      </c>
      <c r="C529" s="41" t="s">
        <v>48</v>
      </c>
      <c r="D529" s="35">
        <v>5800190720</v>
      </c>
      <c r="E529" s="38">
        <v>610</v>
      </c>
      <c r="F529" s="38">
        <v>1</v>
      </c>
      <c r="G529" s="46">
        <v>14279.9</v>
      </c>
      <c r="H529" s="219">
        <f t="shared" si="112"/>
        <v>0</v>
      </c>
      <c r="I529" s="46">
        <v>48000</v>
      </c>
      <c r="J529" s="46">
        <v>48000</v>
      </c>
      <c r="K529" s="46">
        <v>48000</v>
      </c>
      <c r="L529" s="49"/>
      <c r="M529" s="49"/>
    </row>
    <row r="530" spans="1:13" ht="120" hidden="1">
      <c r="A530" s="33" t="s">
        <v>480</v>
      </c>
      <c r="B530" s="42" t="s">
        <v>43</v>
      </c>
      <c r="C530" s="41" t="s">
        <v>48</v>
      </c>
      <c r="D530" s="35">
        <v>5800171570</v>
      </c>
      <c r="E530" s="38">
        <v>600</v>
      </c>
      <c r="F530" s="36"/>
      <c r="G530" s="46">
        <f aca="true" t="shared" si="113" ref="G530:K531">G531</f>
        <v>14279.9</v>
      </c>
      <c r="H530" s="219">
        <f t="shared" si="112"/>
        <v>0</v>
      </c>
      <c r="I530" s="46">
        <f t="shared" si="113"/>
        <v>0</v>
      </c>
      <c r="J530" s="46">
        <f t="shared" si="113"/>
        <v>0</v>
      </c>
      <c r="K530" s="46">
        <f t="shared" si="113"/>
        <v>0</v>
      </c>
      <c r="L530" s="49"/>
      <c r="M530" s="49"/>
    </row>
    <row r="531" spans="1:13" ht="15" hidden="1">
      <c r="A531" s="6" t="s">
        <v>47</v>
      </c>
      <c r="B531" s="42" t="s">
        <v>43</v>
      </c>
      <c r="C531" s="42" t="s">
        <v>48</v>
      </c>
      <c r="D531" s="35">
        <v>5800171570</v>
      </c>
      <c r="E531" s="38">
        <v>610</v>
      </c>
      <c r="F531" s="36"/>
      <c r="G531" s="46">
        <f t="shared" si="113"/>
        <v>14279.9</v>
      </c>
      <c r="H531" s="219">
        <f t="shared" si="112"/>
        <v>0</v>
      </c>
      <c r="I531" s="46">
        <f t="shared" si="113"/>
        <v>0</v>
      </c>
      <c r="J531" s="46">
        <f t="shared" si="113"/>
        <v>0</v>
      </c>
      <c r="K531" s="46">
        <f t="shared" si="113"/>
        <v>0</v>
      </c>
      <c r="L531" s="49"/>
      <c r="M531" s="49"/>
    </row>
    <row r="532" spans="1:13" ht="15" hidden="1">
      <c r="A532" s="7" t="s">
        <v>9</v>
      </c>
      <c r="B532" s="42" t="s">
        <v>43</v>
      </c>
      <c r="C532" s="41" t="s">
        <v>48</v>
      </c>
      <c r="D532" s="35">
        <v>5800171570</v>
      </c>
      <c r="E532" s="38">
        <v>610</v>
      </c>
      <c r="F532" s="38">
        <v>2</v>
      </c>
      <c r="G532" s="46">
        <v>14279.9</v>
      </c>
      <c r="H532" s="219">
        <f t="shared" si="112"/>
        <v>0</v>
      </c>
      <c r="I532" s="46"/>
      <c r="J532" s="46"/>
      <c r="K532" s="46"/>
      <c r="L532" s="49"/>
      <c r="M532" s="49"/>
    </row>
    <row r="533" spans="1:13" ht="15" hidden="1">
      <c r="A533" s="31" t="s">
        <v>522</v>
      </c>
      <c r="B533" s="42" t="s">
        <v>43</v>
      </c>
      <c r="C533" s="42" t="s">
        <v>48</v>
      </c>
      <c r="D533" s="35">
        <v>5800171500</v>
      </c>
      <c r="E533" s="38">
        <v>600</v>
      </c>
      <c r="F533" s="36"/>
      <c r="G533" s="46">
        <f aca="true" t="shared" si="114" ref="G533:K534">G534</f>
        <v>14279.9</v>
      </c>
      <c r="H533" s="219">
        <f t="shared" si="112"/>
        <v>0</v>
      </c>
      <c r="I533" s="46">
        <f t="shared" si="114"/>
        <v>0</v>
      </c>
      <c r="J533" s="46">
        <f t="shared" si="114"/>
        <v>0</v>
      </c>
      <c r="K533" s="46">
        <f t="shared" si="114"/>
        <v>0</v>
      </c>
      <c r="L533" s="49"/>
      <c r="M533" s="49"/>
    </row>
    <row r="534" spans="1:13" ht="15" hidden="1">
      <c r="A534" s="6" t="s">
        <v>47</v>
      </c>
      <c r="B534" s="42" t="s">
        <v>43</v>
      </c>
      <c r="C534" s="41" t="s">
        <v>48</v>
      </c>
      <c r="D534" s="35">
        <v>5800171500</v>
      </c>
      <c r="E534" s="38">
        <v>610</v>
      </c>
      <c r="F534" s="36"/>
      <c r="G534" s="46">
        <f t="shared" si="114"/>
        <v>14279.9</v>
      </c>
      <c r="H534" s="219">
        <f t="shared" si="112"/>
        <v>0</v>
      </c>
      <c r="I534" s="46">
        <f t="shared" si="114"/>
        <v>0</v>
      </c>
      <c r="J534" s="46">
        <f t="shared" si="114"/>
        <v>0</v>
      </c>
      <c r="K534" s="46">
        <f t="shared" si="114"/>
        <v>0</v>
      </c>
      <c r="L534" s="49"/>
      <c r="M534" s="49"/>
    </row>
    <row r="535" spans="1:13" ht="15" hidden="1">
      <c r="A535" s="7" t="s">
        <v>9</v>
      </c>
      <c r="B535" s="42" t="s">
        <v>43</v>
      </c>
      <c r="C535" s="42" t="s">
        <v>48</v>
      </c>
      <c r="D535" s="35">
        <v>5800171500</v>
      </c>
      <c r="E535" s="38">
        <v>610</v>
      </c>
      <c r="F535" s="38">
        <v>2</v>
      </c>
      <c r="G535" s="46">
        <v>14279.9</v>
      </c>
      <c r="H535" s="219">
        <f t="shared" si="112"/>
        <v>0</v>
      </c>
      <c r="I535" s="46"/>
      <c r="J535" s="46"/>
      <c r="K535" s="46"/>
      <c r="L535" s="49"/>
      <c r="M535" s="49"/>
    </row>
    <row r="536" spans="1:14" ht="15" hidden="1">
      <c r="A536" s="31" t="s">
        <v>522</v>
      </c>
      <c r="B536" s="42" t="s">
        <v>43</v>
      </c>
      <c r="C536" s="42" t="s">
        <v>48</v>
      </c>
      <c r="D536" s="124">
        <v>5800153030</v>
      </c>
      <c r="E536" s="38">
        <v>600</v>
      </c>
      <c r="F536" s="36"/>
      <c r="G536" s="46">
        <f>G537</f>
        <v>14279.9</v>
      </c>
      <c r="H536" s="219">
        <f>I536-J536</f>
        <v>0</v>
      </c>
      <c r="I536" s="46">
        <f aca="true" t="shared" si="115" ref="I536:K537">I537</f>
        <v>0</v>
      </c>
      <c r="J536" s="46">
        <f t="shared" si="115"/>
        <v>0</v>
      </c>
      <c r="K536" s="46">
        <f t="shared" si="115"/>
        <v>0</v>
      </c>
      <c r="M536" s="49"/>
      <c r="N536" s="49"/>
    </row>
    <row r="537" spans="1:14" ht="15" hidden="1">
      <c r="A537" s="6" t="s">
        <v>47</v>
      </c>
      <c r="B537" s="42" t="s">
        <v>43</v>
      </c>
      <c r="C537" s="41" t="s">
        <v>48</v>
      </c>
      <c r="D537" s="124">
        <v>5800153030</v>
      </c>
      <c r="E537" s="38">
        <v>610</v>
      </c>
      <c r="F537" s="36"/>
      <c r="G537" s="46">
        <f>G538</f>
        <v>14279.9</v>
      </c>
      <c r="H537" s="219">
        <f>I537-J537</f>
        <v>0</v>
      </c>
      <c r="I537" s="46">
        <f t="shared" si="115"/>
        <v>0</v>
      </c>
      <c r="J537" s="46">
        <f t="shared" si="115"/>
        <v>0</v>
      </c>
      <c r="K537" s="46">
        <f t="shared" si="115"/>
        <v>0</v>
      </c>
      <c r="M537" s="49"/>
      <c r="N537" s="49"/>
    </row>
    <row r="538" spans="1:14" ht="15" hidden="1">
      <c r="A538" s="7" t="s">
        <v>9</v>
      </c>
      <c r="B538" s="42" t="s">
        <v>43</v>
      </c>
      <c r="C538" s="42" t="s">
        <v>48</v>
      </c>
      <c r="D538" s="124">
        <v>5800153030</v>
      </c>
      <c r="E538" s="38">
        <v>610</v>
      </c>
      <c r="F538" s="38">
        <v>2</v>
      </c>
      <c r="G538" s="46">
        <v>14279.9</v>
      </c>
      <c r="H538" s="219">
        <f>I538-J538</f>
        <v>0</v>
      </c>
      <c r="I538" s="46"/>
      <c r="J538" s="46"/>
      <c r="K538" s="46"/>
      <c r="M538" s="49"/>
      <c r="N538" s="49"/>
    </row>
    <row r="539" spans="1:13" ht="30">
      <c r="A539" s="31" t="s">
        <v>515</v>
      </c>
      <c r="B539" s="42" t="s">
        <v>43</v>
      </c>
      <c r="C539" s="42" t="s">
        <v>48</v>
      </c>
      <c r="D539" s="35" t="s">
        <v>487</v>
      </c>
      <c r="E539" s="38">
        <v>600</v>
      </c>
      <c r="F539" s="36"/>
      <c r="G539" s="46">
        <f aca="true" t="shared" si="116" ref="G539:K540">G540</f>
        <v>14279.9</v>
      </c>
      <c r="H539" s="219">
        <f t="shared" si="112"/>
        <v>0</v>
      </c>
      <c r="I539" s="46">
        <f t="shared" si="116"/>
        <v>5000</v>
      </c>
      <c r="J539" s="46">
        <f t="shared" si="116"/>
        <v>5000</v>
      </c>
      <c r="K539" s="46">
        <f t="shared" si="116"/>
        <v>5000</v>
      </c>
      <c r="L539" s="49"/>
      <c r="M539" s="49"/>
    </row>
    <row r="540" spans="1:13" ht="15">
      <c r="A540" s="6" t="s">
        <v>47</v>
      </c>
      <c r="B540" s="42" t="s">
        <v>43</v>
      </c>
      <c r="C540" s="41" t="s">
        <v>48</v>
      </c>
      <c r="D540" s="35" t="s">
        <v>487</v>
      </c>
      <c r="E540" s="38">
        <v>610</v>
      </c>
      <c r="F540" s="36"/>
      <c r="G540" s="46">
        <f t="shared" si="116"/>
        <v>14279.9</v>
      </c>
      <c r="H540" s="219">
        <f t="shared" si="112"/>
        <v>0</v>
      </c>
      <c r="I540" s="46">
        <f t="shared" si="116"/>
        <v>5000</v>
      </c>
      <c r="J540" s="46">
        <f t="shared" si="116"/>
        <v>5000</v>
      </c>
      <c r="K540" s="46">
        <f t="shared" si="116"/>
        <v>5000</v>
      </c>
      <c r="L540" s="49"/>
      <c r="M540" s="49"/>
    </row>
    <row r="541" spans="1:13" ht="15">
      <c r="A541" s="7" t="s">
        <v>8</v>
      </c>
      <c r="B541" s="42" t="s">
        <v>43</v>
      </c>
      <c r="C541" s="42" t="s">
        <v>48</v>
      </c>
      <c r="D541" s="35" t="s">
        <v>487</v>
      </c>
      <c r="E541" s="38">
        <v>610</v>
      </c>
      <c r="F541" s="38">
        <v>1</v>
      </c>
      <c r="G541" s="46">
        <v>14279.9</v>
      </c>
      <c r="H541" s="219">
        <f t="shared" si="112"/>
        <v>0</v>
      </c>
      <c r="I541" s="46">
        <v>5000</v>
      </c>
      <c r="J541" s="46">
        <v>5000</v>
      </c>
      <c r="K541" s="46">
        <v>5000</v>
      </c>
      <c r="L541" s="49"/>
      <c r="M541" s="49"/>
    </row>
    <row r="542" spans="1:13" ht="30" hidden="1">
      <c r="A542" s="31" t="s">
        <v>515</v>
      </c>
      <c r="B542" s="42" t="s">
        <v>43</v>
      </c>
      <c r="C542" s="42" t="s">
        <v>48</v>
      </c>
      <c r="D542" s="35" t="s">
        <v>487</v>
      </c>
      <c r="E542" s="38">
        <v>600</v>
      </c>
      <c r="F542" s="36"/>
      <c r="G542" s="46">
        <f aca="true" t="shared" si="117" ref="G542:K543">G543</f>
        <v>14279.9</v>
      </c>
      <c r="H542" s="219">
        <f t="shared" si="112"/>
        <v>0</v>
      </c>
      <c r="I542" s="46">
        <f t="shared" si="117"/>
        <v>0</v>
      </c>
      <c r="J542" s="46">
        <f t="shared" si="117"/>
        <v>0</v>
      </c>
      <c r="K542" s="46">
        <f t="shared" si="117"/>
        <v>0</v>
      </c>
      <c r="L542" s="49"/>
      <c r="M542" s="49"/>
    </row>
    <row r="543" spans="1:13" ht="15" hidden="1">
      <c r="A543" s="6" t="s">
        <v>47</v>
      </c>
      <c r="B543" s="42" t="s">
        <v>43</v>
      </c>
      <c r="C543" s="41" t="s">
        <v>48</v>
      </c>
      <c r="D543" s="35" t="s">
        <v>487</v>
      </c>
      <c r="E543" s="38">
        <v>610</v>
      </c>
      <c r="F543" s="36"/>
      <c r="G543" s="46">
        <f t="shared" si="117"/>
        <v>14279.9</v>
      </c>
      <c r="H543" s="219">
        <f t="shared" si="112"/>
        <v>0</v>
      </c>
      <c r="I543" s="46">
        <f t="shared" si="117"/>
        <v>0</v>
      </c>
      <c r="J543" s="46">
        <f t="shared" si="117"/>
        <v>0</v>
      </c>
      <c r="K543" s="46">
        <f t="shared" si="117"/>
        <v>0</v>
      </c>
      <c r="L543" s="49"/>
      <c r="M543" s="49"/>
    </row>
    <row r="544" spans="1:13" ht="15" hidden="1">
      <c r="A544" s="7" t="s">
        <v>9</v>
      </c>
      <c r="B544" s="42" t="s">
        <v>43</v>
      </c>
      <c r="C544" s="42" t="s">
        <v>48</v>
      </c>
      <c r="D544" s="35" t="s">
        <v>487</v>
      </c>
      <c r="E544" s="38">
        <v>610</v>
      </c>
      <c r="F544" s="38">
        <v>2</v>
      </c>
      <c r="G544" s="46">
        <v>14279.9</v>
      </c>
      <c r="H544" s="219">
        <f t="shared" si="112"/>
        <v>0</v>
      </c>
      <c r="I544" s="46"/>
      <c r="J544" s="46"/>
      <c r="K544" s="46"/>
      <c r="L544" s="49"/>
      <c r="M544" s="49"/>
    </row>
    <row r="545" spans="1:14" ht="45" hidden="1">
      <c r="A545" s="31" t="s">
        <v>514</v>
      </c>
      <c r="B545" s="42" t="s">
        <v>43</v>
      </c>
      <c r="C545" s="42" t="s">
        <v>48</v>
      </c>
      <c r="D545" s="194" t="s">
        <v>512</v>
      </c>
      <c r="E545" s="38">
        <v>600</v>
      </c>
      <c r="F545" s="36"/>
      <c r="G545" s="46">
        <f aca="true" t="shared" si="118" ref="G545:K546">G546</f>
        <v>14279.9</v>
      </c>
      <c r="H545" s="219">
        <f aca="true" t="shared" si="119" ref="H545:H550">I545-J545</f>
        <v>0</v>
      </c>
      <c r="I545" s="46">
        <f>I546+I549</f>
        <v>0</v>
      </c>
      <c r="J545" s="46">
        <f>J546+J549</f>
        <v>0</v>
      </c>
      <c r="K545" s="46">
        <f>K546+K549</f>
        <v>0</v>
      </c>
      <c r="M545" s="49"/>
      <c r="N545" s="49"/>
    </row>
    <row r="546" spans="1:14" ht="15" hidden="1">
      <c r="A546" s="6" t="s">
        <v>47</v>
      </c>
      <c r="B546" s="42" t="s">
        <v>43</v>
      </c>
      <c r="C546" s="41" t="s">
        <v>48</v>
      </c>
      <c r="D546" s="194" t="s">
        <v>512</v>
      </c>
      <c r="E546" s="38">
        <v>610</v>
      </c>
      <c r="F546" s="36"/>
      <c r="G546" s="46">
        <f t="shared" si="118"/>
        <v>14279.9</v>
      </c>
      <c r="H546" s="219">
        <f t="shared" si="119"/>
        <v>0</v>
      </c>
      <c r="I546" s="46">
        <f t="shared" si="118"/>
        <v>0</v>
      </c>
      <c r="J546" s="46">
        <f t="shared" si="118"/>
        <v>0</v>
      </c>
      <c r="K546" s="46">
        <f t="shared" si="118"/>
        <v>0</v>
      </c>
      <c r="M546" s="49"/>
      <c r="N546" s="49"/>
    </row>
    <row r="547" spans="1:14" ht="15" hidden="1">
      <c r="A547" s="7" t="s">
        <v>9</v>
      </c>
      <c r="B547" s="42" t="s">
        <v>43</v>
      </c>
      <c r="C547" s="42" t="s">
        <v>48</v>
      </c>
      <c r="D547" s="194" t="s">
        <v>512</v>
      </c>
      <c r="E547" s="38">
        <v>610</v>
      </c>
      <c r="F547" s="38">
        <v>2</v>
      </c>
      <c r="G547" s="46">
        <v>14279.9</v>
      </c>
      <c r="H547" s="219">
        <f t="shared" si="119"/>
        <v>0</v>
      </c>
      <c r="I547" s="46"/>
      <c r="J547" s="46"/>
      <c r="K547" s="46"/>
      <c r="M547" s="49"/>
      <c r="N547" s="49"/>
    </row>
    <row r="548" spans="1:14" ht="30" hidden="1">
      <c r="A548" s="31" t="s">
        <v>463</v>
      </c>
      <c r="B548" s="42" t="s">
        <v>43</v>
      </c>
      <c r="C548" s="42" t="s">
        <v>48</v>
      </c>
      <c r="D548" s="35" t="s">
        <v>487</v>
      </c>
      <c r="E548" s="38">
        <v>600</v>
      </c>
      <c r="F548" s="36"/>
      <c r="G548" s="46">
        <f aca="true" t="shared" si="120" ref="G548:K549">G549</f>
        <v>14279.9</v>
      </c>
      <c r="H548" s="219">
        <f t="shared" si="119"/>
        <v>0</v>
      </c>
      <c r="I548" s="46">
        <f t="shared" si="120"/>
        <v>0</v>
      </c>
      <c r="J548" s="46">
        <f t="shared" si="120"/>
        <v>0</v>
      </c>
      <c r="K548" s="46">
        <f t="shared" si="120"/>
        <v>0</v>
      </c>
      <c r="M548" s="49"/>
      <c r="N548" s="49"/>
    </row>
    <row r="549" spans="1:14" ht="15" hidden="1">
      <c r="A549" s="6" t="s">
        <v>47</v>
      </c>
      <c r="B549" s="42" t="s">
        <v>43</v>
      </c>
      <c r="C549" s="41" t="s">
        <v>48</v>
      </c>
      <c r="D549" s="194" t="s">
        <v>512</v>
      </c>
      <c r="E549" s="38">
        <v>610</v>
      </c>
      <c r="F549" s="36"/>
      <c r="G549" s="46">
        <f t="shared" si="120"/>
        <v>14279.9</v>
      </c>
      <c r="H549" s="219">
        <f t="shared" si="119"/>
        <v>0</v>
      </c>
      <c r="I549" s="46">
        <f t="shared" si="120"/>
        <v>0</v>
      </c>
      <c r="J549" s="46">
        <f t="shared" si="120"/>
        <v>0</v>
      </c>
      <c r="K549" s="46">
        <f t="shared" si="120"/>
        <v>0</v>
      </c>
      <c r="M549" s="49"/>
      <c r="N549" s="49"/>
    </row>
    <row r="550" spans="1:14" ht="15" hidden="1">
      <c r="A550" s="7" t="s">
        <v>8</v>
      </c>
      <c r="B550" s="42" t="s">
        <v>43</v>
      </c>
      <c r="C550" s="42" t="s">
        <v>48</v>
      </c>
      <c r="D550" s="194" t="s">
        <v>512</v>
      </c>
      <c r="E550" s="38">
        <v>610</v>
      </c>
      <c r="F550" s="38">
        <v>1</v>
      </c>
      <c r="G550" s="46">
        <v>14279.9</v>
      </c>
      <c r="H550" s="219">
        <f t="shared" si="119"/>
        <v>0</v>
      </c>
      <c r="I550" s="46"/>
      <c r="J550" s="46"/>
      <c r="K550" s="46"/>
      <c r="M550" s="49"/>
      <c r="N550" s="49"/>
    </row>
    <row r="551" spans="1:13" ht="45" customHeight="1" hidden="1">
      <c r="A551" s="25" t="s">
        <v>379</v>
      </c>
      <c r="B551" s="42" t="s">
        <v>43</v>
      </c>
      <c r="C551" s="41" t="s">
        <v>48</v>
      </c>
      <c r="D551" s="38" t="s">
        <v>407</v>
      </c>
      <c r="E551" s="38"/>
      <c r="F551" s="38"/>
      <c r="G551" s="46"/>
      <c r="H551" s="219">
        <f aca="true" t="shared" si="121" ref="H551:H557">I551-J551</f>
        <v>0</v>
      </c>
      <c r="I551" s="46">
        <f>I552+I555</f>
        <v>0</v>
      </c>
      <c r="J551" s="46">
        <f>J552+J555</f>
        <v>0</v>
      </c>
      <c r="K551" s="46">
        <f>K552+K555</f>
        <v>0</v>
      </c>
      <c r="M551" s="24"/>
    </row>
    <row r="552" spans="1:13" ht="30" customHeight="1" hidden="1">
      <c r="A552" s="6" t="s">
        <v>46</v>
      </c>
      <c r="B552" s="42" t="s">
        <v>43</v>
      </c>
      <c r="C552" s="41" t="s">
        <v>48</v>
      </c>
      <c r="D552" s="38" t="s">
        <v>407</v>
      </c>
      <c r="E552" s="38">
        <v>600</v>
      </c>
      <c r="F552" s="36"/>
      <c r="G552" s="46">
        <f>G553</f>
        <v>32867.3</v>
      </c>
      <c r="H552" s="219">
        <f>I552-J552</f>
        <v>0</v>
      </c>
      <c r="I552" s="46">
        <f aca="true" t="shared" si="122" ref="I552:K553">I553</f>
        <v>0</v>
      </c>
      <c r="J552" s="46">
        <f t="shared" si="122"/>
        <v>0</v>
      </c>
      <c r="K552" s="46">
        <f t="shared" si="122"/>
        <v>0</v>
      </c>
      <c r="M552" s="24"/>
    </row>
    <row r="553" spans="1:13" ht="15" customHeight="1" hidden="1">
      <c r="A553" s="6" t="s">
        <v>47</v>
      </c>
      <c r="B553" s="42" t="s">
        <v>43</v>
      </c>
      <c r="C553" s="41" t="s">
        <v>48</v>
      </c>
      <c r="D553" s="38" t="s">
        <v>407</v>
      </c>
      <c r="E553" s="38">
        <v>610</v>
      </c>
      <c r="F553" s="36"/>
      <c r="G553" s="46">
        <f>G554</f>
        <v>32867.3</v>
      </c>
      <c r="H553" s="219">
        <f>I553-J553</f>
        <v>0</v>
      </c>
      <c r="I553" s="46">
        <f t="shared" si="122"/>
        <v>0</v>
      </c>
      <c r="J553" s="46">
        <f t="shared" si="122"/>
        <v>0</v>
      </c>
      <c r="K553" s="46">
        <f t="shared" si="122"/>
        <v>0</v>
      </c>
      <c r="M553" s="24"/>
    </row>
    <row r="554" spans="1:13" ht="15" customHeight="1" hidden="1">
      <c r="A554" s="7" t="s">
        <v>9</v>
      </c>
      <c r="B554" s="42" t="s">
        <v>43</v>
      </c>
      <c r="C554" s="41" t="s">
        <v>48</v>
      </c>
      <c r="D554" s="38" t="s">
        <v>407</v>
      </c>
      <c r="E554" s="38">
        <v>610</v>
      </c>
      <c r="F554" s="38">
        <v>2</v>
      </c>
      <c r="G554" s="46">
        <v>32867.3</v>
      </c>
      <c r="H554" s="219">
        <f>I554-J554</f>
        <v>0</v>
      </c>
      <c r="I554" s="46"/>
      <c r="J554" s="46"/>
      <c r="K554" s="46"/>
      <c r="M554" s="20"/>
    </row>
    <row r="555" spans="1:13" ht="30" customHeight="1" hidden="1">
      <c r="A555" s="6" t="s">
        <v>46</v>
      </c>
      <c r="B555" s="42" t="s">
        <v>43</v>
      </c>
      <c r="C555" s="41" t="s">
        <v>48</v>
      </c>
      <c r="D555" s="38" t="s">
        <v>407</v>
      </c>
      <c r="E555" s="38">
        <v>600</v>
      </c>
      <c r="F555" s="36"/>
      <c r="G555" s="46">
        <f>G556</f>
        <v>32867.3</v>
      </c>
      <c r="H555" s="219">
        <f t="shared" si="121"/>
        <v>0</v>
      </c>
      <c r="I555" s="46">
        <f aca="true" t="shared" si="123" ref="I555:K556">I556</f>
        <v>0</v>
      </c>
      <c r="J555" s="46">
        <f t="shared" si="123"/>
        <v>0</v>
      </c>
      <c r="K555" s="46">
        <f t="shared" si="123"/>
        <v>0</v>
      </c>
      <c r="M555" s="24"/>
    </row>
    <row r="556" spans="1:13" ht="15" customHeight="1" hidden="1">
      <c r="A556" s="6" t="s">
        <v>47</v>
      </c>
      <c r="B556" s="42" t="s">
        <v>43</v>
      </c>
      <c r="C556" s="41" t="s">
        <v>48</v>
      </c>
      <c r="D556" s="38" t="s">
        <v>407</v>
      </c>
      <c r="E556" s="38">
        <v>610</v>
      </c>
      <c r="F556" s="36"/>
      <c r="G556" s="46">
        <f>G557</f>
        <v>32867.3</v>
      </c>
      <c r="H556" s="219">
        <f t="shared" si="121"/>
        <v>0</v>
      </c>
      <c r="I556" s="46">
        <f t="shared" si="123"/>
        <v>0</v>
      </c>
      <c r="J556" s="46">
        <f t="shared" si="123"/>
        <v>0</v>
      </c>
      <c r="K556" s="46">
        <f t="shared" si="123"/>
        <v>0</v>
      </c>
      <c r="M556" s="24"/>
    </row>
    <row r="557" spans="1:13" ht="15" customHeight="1" hidden="1">
      <c r="A557" s="7" t="s">
        <v>8</v>
      </c>
      <c r="B557" s="42" t="s">
        <v>43</v>
      </c>
      <c r="C557" s="41" t="s">
        <v>48</v>
      </c>
      <c r="D557" s="38" t="s">
        <v>407</v>
      </c>
      <c r="E557" s="38">
        <v>610</v>
      </c>
      <c r="F557" s="38">
        <v>1</v>
      </c>
      <c r="G557" s="46">
        <v>32867.3</v>
      </c>
      <c r="H557" s="219">
        <f t="shared" si="121"/>
        <v>0</v>
      </c>
      <c r="I557" s="46"/>
      <c r="J557" s="46"/>
      <c r="K557" s="46"/>
      <c r="M557" s="20"/>
    </row>
    <row r="558" spans="1:14" ht="75" customHeight="1" hidden="1">
      <c r="A558" s="25" t="s">
        <v>513</v>
      </c>
      <c r="B558" s="42" t="s">
        <v>43</v>
      </c>
      <c r="C558" s="41" t="s">
        <v>48</v>
      </c>
      <c r="D558" s="38">
        <v>9000090770</v>
      </c>
      <c r="E558" s="38"/>
      <c r="F558" s="38"/>
      <c r="G558" s="46"/>
      <c r="H558" s="219">
        <f aca="true" t="shared" si="124" ref="H558:H565">I558-J558</f>
        <v>0</v>
      </c>
      <c r="I558" s="46">
        <f aca="true" t="shared" si="125" ref="I558:K560">I559</f>
        <v>0</v>
      </c>
      <c r="J558" s="46">
        <f t="shared" si="125"/>
        <v>0</v>
      </c>
      <c r="K558" s="46">
        <f t="shared" si="125"/>
        <v>0</v>
      </c>
      <c r="M558" s="24"/>
      <c r="N558" s="24"/>
    </row>
    <row r="559" spans="1:14" ht="30" customHeight="1" hidden="1">
      <c r="A559" s="6" t="s">
        <v>46</v>
      </c>
      <c r="B559" s="42" t="s">
        <v>43</v>
      </c>
      <c r="C559" s="41" t="s">
        <v>48</v>
      </c>
      <c r="D559" s="38">
        <v>9000090770</v>
      </c>
      <c r="E559" s="38">
        <v>600</v>
      </c>
      <c r="F559" s="36"/>
      <c r="G559" s="46">
        <f>G560</f>
        <v>32867.3</v>
      </c>
      <c r="H559" s="219">
        <f t="shared" si="124"/>
        <v>0</v>
      </c>
      <c r="I559" s="46">
        <f t="shared" si="125"/>
        <v>0</v>
      </c>
      <c r="J559" s="46">
        <f t="shared" si="125"/>
        <v>0</v>
      </c>
      <c r="K559" s="46">
        <f t="shared" si="125"/>
        <v>0</v>
      </c>
      <c r="M559" s="24"/>
      <c r="N559" s="24"/>
    </row>
    <row r="560" spans="1:14" ht="15" customHeight="1" hidden="1">
      <c r="A560" s="6" t="s">
        <v>47</v>
      </c>
      <c r="B560" s="42" t="s">
        <v>43</v>
      </c>
      <c r="C560" s="41" t="s">
        <v>48</v>
      </c>
      <c r="D560" s="38">
        <v>9000090770</v>
      </c>
      <c r="E560" s="38">
        <v>610</v>
      </c>
      <c r="F560" s="36"/>
      <c r="G560" s="46">
        <f>G561</f>
        <v>32867.3</v>
      </c>
      <c r="H560" s="219">
        <f t="shared" si="124"/>
        <v>0</v>
      </c>
      <c r="I560" s="46">
        <f t="shared" si="125"/>
        <v>0</v>
      </c>
      <c r="J560" s="46">
        <f t="shared" si="125"/>
        <v>0</v>
      </c>
      <c r="K560" s="46">
        <f t="shared" si="125"/>
        <v>0</v>
      </c>
      <c r="M560" s="24"/>
      <c r="N560" s="24"/>
    </row>
    <row r="561" spans="1:14" ht="15" customHeight="1" hidden="1">
      <c r="A561" s="7" t="s">
        <v>8</v>
      </c>
      <c r="B561" s="42" t="s">
        <v>43</v>
      </c>
      <c r="C561" s="41" t="s">
        <v>48</v>
      </c>
      <c r="D561" s="38">
        <v>9000090770</v>
      </c>
      <c r="E561" s="38">
        <v>610</v>
      </c>
      <c r="F561" s="38">
        <v>1</v>
      </c>
      <c r="G561" s="46">
        <v>32867.3</v>
      </c>
      <c r="H561" s="219">
        <f t="shared" si="124"/>
        <v>0</v>
      </c>
      <c r="I561" s="46"/>
      <c r="J561" s="46"/>
      <c r="K561" s="46"/>
      <c r="M561" s="20"/>
      <c r="N561" s="20"/>
    </row>
    <row r="562" spans="1:14" ht="75" customHeight="1" hidden="1">
      <c r="A562" s="25" t="s">
        <v>513</v>
      </c>
      <c r="B562" s="42" t="s">
        <v>43</v>
      </c>
      <c r="C562" s="42" t="s">
        <v>48</v>
      </c>
      <c r="D562" s="198" t="s">
        <v>510</v>
      </c>
      <c r="E562" s="38"/>
      <c r="F562" s="38"/>
      <c r="G562" s="46">
        <f aca="true" t="shared" si="126" ref="G562:K564">G563</f>
        <v>4517</v>
      </c>
      <c r="H562" s="219">
        <f t="shared" si="124"/>
        <v>0</v>
      </c>
      <c r="I562" s="46">
        <f t="shared" si="126"/>
        <v>0</v>
      </c>
      <c r="J562" s="46">
        <f t="shared" si="126"/>
        <v>0</v>
      </c>
      <c r="K562" s="46">
        <f t="shared" si="126"/>
        <v>0</v>
      </c>
      <c r="M562" s="49"/>
      <c r="N562" s="49"/>
    </row>
    <row r="563" spans="1:14" ht="30" customHeight="1" hidden="1">
      <c r="A563" s="6" t="s">
        <v>173</v>
      </c>
      <c r="B563" s="42" t="s">
        <v>43</v>
      </c>
      <c r="C563" s="42" t="s">
        <v>48</v>
      </c>
      <c r="D563" s="198" t="s">
        <v>510</v>
      </c>
      <c r="E563" s="38">
        <v>400</v>
      </c>
      <c r="F563" s="38"/>
      <c r="G563" s="46">
        <f t="shared" si="126"/>
        <v>4517</v>
      </c>
      <c r="H563" s="219">
        <f t="shared" si="124"/>
        <v>0</v>
      </c>
      <c r="I563" s="46">
        <f t="shared" si="126"/>
        <v>0</v>
      </c>
      <c r="J563" s="46">
        <f t="shared" si="126"/>
        <v>0</v>
      </c>
      <c r="K563" s="46">
        <f t="shared" si="126"/>
        <v>0</v>
      </c>
      <c r="M563" s="49"/>
      <c r="N563" s="49"/>
    </row>
    <row r="564" spans="1:14" ht="15" customHeight="1" hidden="1">
      <c r="A564" s="6" t="s">
        <v>179</v>
      </c>
      <c r="B564" s="42" t="s">
        <v>43</v>
      </c>
      <c r="C564" s="42" t="s">
        <v>48</v>
      </c>
      <c r="D564" s="198" t="s">
        <v>510</v>
      </c>
      <c r="E564" s="38">
        <v>410</v>
      </c>
      <c r="F564" s="38"/>
      <c r="G564" s="46">
        <f t="shared" si="126"/>
        <v>4517</v>
      </c>
      <c r="H564" s="219">
        <f t="shared" si="124"/>
        <v>0</v>
      </c>
      <c r="I564" s="46">
        <f t="shared" si="126"/>
        <v>0</v>
      </c>
      <c r="J564" s="46">
        <f t="shared" si="126"/>
        <v>0</v>
      </c>
      <c r="K564" s="46">
        <f t="shared" si="126"/>
        <v>0</v>
      </c>
      <c r="M564" s="49"/>
      <c r="N564" s="49"/>
    </row>
    <row r="565" spans="1:14" ht="15" customHeight="1" hidden="1">
      <c r="A565" s="7" t="s">
        <v>8</v>
      </c>
      <c r="B565" s="223" t="s">
        <v>43</v>
      </c>
      <c r="C565" s="223" t="s">
        <v>48</v>
      </c>
      <c r="D565" s="224" t="s">
        <v>510</v>
      </c>
      <c r="E565" s="225">
        <v>410</v>
      </c>
      <c r="F565" s="225">
        <v>1</v>
      </c>
      <c r="G565" s="226">
        <v>4517</v>
      </c>
      <c r="H565" s="217">
        <f t="shared" si="124"/>
        <v>0</v>
      </c>
      <c r="I565" s="226"/>
      <c r="J565" s="226"/>
      <c r="K565" s="226"/>
      <c r="M565" s="49"/>
      <c r="N565" s="49"/>
    </row>
    <row r="566" spans="1:14" ht="51" customHeight="1" hidden="1">
      <c r="A566" s="76" t="s">
        <v>551</v>
      </c>
      <c r="B566" s="42" t="s">
        <v>43</v>
      </c>
      <c r="C566" s="41" t="s">
        <v>48</v>
      </c>
      <c r="D566" s="35" t="s">
        <v>488</v>
      </c>
      <c r="E566" s="38">
        <v>600</v>
      </c>
      <c r="F566" s="36"/>
      <c r="G566" s="46">
        <f aca="true" t="shared" si="127" ref="G566:K567">G567</f>
        <v>14279.9</v>
      </c>
      <c r="H566" s="219">
        <f aca="true" t="shared" si="128" ref="H566:H576">I566-J566</f>
        <v>0</v>
      </c>
      <c r="I566" s="46">
        <f t="shared" si="127"/>
        <v>0</v>
      </c>
      <c r="J566" s="46">
        <f t="shared" si="127"/>
        <v>0</v>
      </c>
      <c r="K566" s="46">
        <f t="shared" si="127"/>
        <v>0</v>
      </c>
      <c r="M566" s="49"/>
      <c r="N566" s="49"/>
    </row>
    <row r="567" spans="1:14" ht="15" customHeight="1" hidden="1">
      <c r="A567" s="6" t="s">
        <v>47</v>
      </c>
      <c r="B567" s="42" t="s">
        <v>43</v>
      </c>
      <c r="C567" s="42" t="s">
        <v>48</v>
      </c>
      <c r="D567" s="35" t="s">
        <v>488</v>
      </c>
      <c r="E567" s="38">
        <v>610</v>
      </c>
      <c r="F567" s="36"/>
      <c r="G567" s="46">
        <f t="shared" si="127"/>
        <v>14279.9</v>
      </c>
      <c r="H567" s="219">
        <f t="shared" si="128"/>
        <v>0</v>
      </c>
      <c r="I567" s="46">
        <f t="shared" si="127"/>
        <v>0</v>
      </c>
      <c r="J567" s="46">
        <f t="shared" si="127"/>
        <v>0</v>
      </c>
      <c r="K567" s="46">
        <f t="shared" si="127"/>
        <v>0</v>
      </c>
      <c r="M567" s="49"/>
      <c r="N567" s="49"/>
    </row>
    <row r="568" spans="1:14" ht="15" customHeight="1" hidden="1">
      <c r="A568" s="7" t="s">
        <v>9</v>
      </c>
      <c r="B568" s="42" t="s">
        <v>43</v>
      </c>
      <c r="C568" s="41" t="s">
        <v>48</v>
      </c>
      <c r="D568" s="35" t="s">
        <v>488</v>
      </c>
      <c r="E568" s="38">
        <v>610</v>
      </c>
      <c r="F568" s="38">
        <v>2</v>
      </c>
      <c r="G568" s="46">
        <v>14279.9</v>
      </c>
      <c r="H568" s="219">
        <f t="shared" si="128"/>
        <v>0</v>
      </c>
      <c r="I568" s="46"/>
      <c r="J568" s="46"/>
      <c r="K568" s="46"/>
      <c r="M568" s="49"/>
      <c r="N568" s="49"/>
    </row>
    <row r="569" spans="1:14" ht="60" customHeight="1" hidden="1">
      <c r="A569" s="76" t="s">
        <v>231</v>
      </c>
      <c r="B569" s="42" t="s">
        <v>43</v>
      </c>
      <c r="C569" s="42" t="s">
        <v>48</v>
      </c>
      <c r="D569" s="35">
        <v>5801550970</v>
      </c>
      <c r="E569" s="38"/>
      <c r="F569" s="38"/>
      <c r="G569" s="46"/>
      <c r="H569" s="219">
        <f t="shared" si="128"/>
        <v>0</v>
      </c>
      <c r="I569" s="46">
        <f aca="true" t="shared" si="129" ref="I569:K573">I570</f>
        <v>0</v>
      </c>
      <c r="J569" s="46">
        <f t="shared" si="129"/>
        <v>0</v>
      </c>
      <c r="K569" s="46">
        <f t="shared" si="129"/>
        <v>0</v>
      </c>
      <c r="M569" s="49"/>
      <c r="N569" s="49"/>
    </row>
    <row r="570" spans="1:14" ht="15" customHeight="1" hidden="1">
      <c r="A570" s="6" t="s">
        <v>47</v>
      </c>
      <c r="B570" s="42" t="s">
        <v>43</v>
      </c>
      <c r="C570" s="41" t="s">
        <v>48</v>
      </c>
      <c r="D570" s="35">
        <v>5801550970</v>
      </c>
      <c r="E570" s="38">
        <v>610</v>
      </c>
      <c r="F570" s="36"/>
      <c r="G570" s="46">
        <f>G571</f>
        <v>14279.9</v>
      </c>
      <c r="H570" s="219">
        <f t="shared" si="128"/>
        <v>0</v>
      </c>
      <c r="I570" s="46">
        <f t="shared" si="129"/>
        <v>0</v>
      </c>
      <c r="J570" s="46">
        <f t="shared" si="129"/>
        <v>0</v>
      </c>
      <c r="K570" s="46">
        <f t="shared" si="129"/>
        <v>0</v>
      </c>
      <c r="M570" s="49"/>
      <c r="N570" s="49"/>
    </row>
    <row r="571" spans="1:14" ht="15" customHeight="1" hidden="1">
      <c r="A571" s="7" t="s">
        <v>9</v>
      </c>
      <c r="B571" s="42" t="s">
        <v>43</v>
      </c>
      <c r="C571" s="42" t="s">
        <v>48</v>
      </c>
      <c r="D571" s="35">
        <v>5801550970</v>
      </c>
      <c r="E571" s="38">
        <v>610</v>
      </c>
      <c r="F571" s="38">
        <v>2</v>
      </c>
      <c r="G571" s="46">
        <v>14279.9</v>
      </c>
      <c r="H571" s="219">
        <f t="shared" si="128"/>
        <v>0</v>
      </c>
      <c r="I571" s="46"/>
      <c r="J571" s="46"/>
      <c r="K571" s="46"/>
      <c r="M571" s="49"/>
      <c r="N571" s="49"/>
    </row>
    <row r="572" spans="1:14" ht="45" customHeight="1" hidden="1">
      <c r="A572" s="76" t="s">
        <v>229</v>
      </c>
      <c r="B572" s="42" t="s">
        <v>43</v>
      </c>
      <c r="C572" s="42" t="s">
        <v>48</v>
      </c>
      <c r="D572" s="35" t="s">
        <v>489</v>
      </c>
      <c r="E572" s="38"/>
      <c r="F572" s="38"/>
      <c r="G572" s="46"/>
      <c r="H572" s="219">
        <f t="shared" si="128"/>
        <v>0</v>
      </c>
      <c r="I572" s="46">
        <f t="shared" si="129"/>
        <v>0</v>
      </c>
      <c r="J572" s="46">
        <f t="shared" si="129"/>
        <v>0</v>
      </c>
      <c r="K572" s="46">
        <f t="shared" si="129"/>
        <v>0</v>
      </c>
      <c r="M572" s="49"/>
      <c r="N572" s="49"/>
    </row>
    <row r="573" spans="1:14" ht="15" customHeight="1" hidden="1">
      <c r="A573" s="6" t="s">
        <v>47</v>
      </c>
      <c r="B573" s="42" t="s">
        <v>43</v>
      </c>
      <c r="C573" s="41" t="s">
        <v>48</v>
      </c>
      <c r="D573" s="35" t="s">
        <v>489</v>
      </c>
      <c r="E573" s="38">
        <v>610</v>
      </c>
      <c r="F573" s="36"/>
      <c r="G573" s="46">
        <f>G574</f>
        <v>14279.9</v>
      </c>
      <c r="H573" s="219">
        <f t="shared" si="128"/>
        <v>0</v>
      </c>
      <c r="I573" s="46">
        <f t="shared" si="129"/>
        <v>0</v>
      </c>
      <c r="J573" s="46">
        <f t="shared" si="129"/>
        <v>0</v>
      </c>
      <c r="K573" s="46">
        <f t="shared" si="129"/>
        <v>0</v>
      </c>
      <c r="M573" s="49"/>
      <c r="N573" s="49"/>
    </row>
    <row r="574" spans="1:14" ht="15" customHeight="1" hidden="1">
      <c r="A574" s="7" t="s">
        <v>9</v>
      </c>
      <c r="B574" s="42" t="s">
        <v>43</v>
      </c>
      <c r="C574" s="42" t="s">
        <v>48</v>
      </c>
      <c r="D574" s="35" t="s">
        <v>489</v>
      </c>
      <c r="E574" s="38">
        <v>610</v>
      </c>
      <c r="F574" s="38">
        <v>2</v>
      </c>
      <c r="G574" s="46">
        <v>14279.9</v>
      </c>
      <c r="H574" s="219">
        <f t="shared" si="128"/>
        <v>0</v>
      </c>
      <c r="I574" s="46"/>
      <c r="J574" s="46"/>
      <c r="K574" s="46"/>
      <c r="M574" s="49"/>
      <c r="N574" s="49"/>
    </row>
    <row r="575" spans="1:14" ht="15" customHeight="1" hidden="1">
      <c r="A575" s="6" t="s">
        <v>47</v>
      </c>
      <c r="B575" s="42" t="s">
        <v>43</v>
      </c>
      <c r="C575" s="42" t="s">
        <v>48</v>
      </c>
      <c r="D575" s="35" t="s">
        <v>488</v>
      </c>
      <c r="E575" s="38">
        <v>610</v>
      </c>
      <c r="F575" s="36"/>
      <c r="G575" s="46">
        <f>G576</f>
        <v>14279.9</v>
      </c>
      <c r="H575" s="219">
        <f t="shared" si="128"/>
        <v>0</v>
      </c>
      <c r="I575" s="46">
        <f>I576</f>
        <v>0</v>
      </c>
      <c r="J575" s="46">
        <f>J576</f>
        <v>0</v>
      </c>
      <c r="K575" s="46">
        <f>K576</f>
        <v>0</v>
      </c>
      <c r="M575" s="49"/>
      <c r="N575" s="49"/>
    </row>
    <row r="576" spans="1:14" ht="15" customHeight="1" hidden="1">
      <c r="A576" s="7" t="s">
        <v>8</v>
      </c>
      <c r="B576" s="42" t="s">
        <v>43</v>
      </c>
      <c r="C576" s="41" t="s">
        <v>48</v>
      </c>
      <c r="D576" s="35" t="s">
        <v>488</v>
      </c>
      <c r="E576" s="38">
        <v>610</v>
      </c>
      <c r="F576" s="38">
        <v>1</v>
      </c>
      <c r="G576" s="46">
        <v>14279.9</v>
      </c>
      <c r="H576" s="219">
        <f t="shared" si="128"/>
        <v>0</v>
      </c>
      <c r="I576" s="46"/>
      <c r="J576" s="46"/>
      <c r="K576" s="46"/>
      <c r="M576" s="49"/>
      <c r="N576" s="49"/>
    </row>
    <row r="577" spans="1:13" ht="15" hidden="1">
      <c r="A577" s="6" t="s">
        <v>16</v>
      </c>
      <c r="B577" s="42" t="s">
        <v>43</v>
      </c>
      <c r="C577" s="41" t="s">
        <v>48</v>
      </c>
      <c r="D577" s="38">
        <v>9000000000</v>
      </c>
      <c r="E577" s="36"/>
      <c r="F577" s="36"/>
      <c r="G577" s="46">
        <f>G578</f>
        <v>0</v>
      </c>
      <c r="H577" s="219">
        <f aca="true" t="shared" si="130" ref="H577:H590">I577-J577</f>
        <v>0</v>
      </c>
      <c r="I577" s="46">
        <f>I578+I558+I562+I582</f>
        <v>0</v>
      </c>
      <c r="J577" s="46">
        <f>J578+J558+J562+J582</f>
        <v>0</v>
      </c>
      <c r="K577" s="46">
        <f>K578+K558+K562+K582</f>
        <v>0</v>
      </c>
      <c r="L577" s="49"/>
      <c r="M577" s="49"/>
    </row>
    <row r="578" spans="1:13" ht="30" hidden="1">
      <c r="A578" s="25" t="s">
        <v>429</v>
      </c>
      <c r="B578" s="42" t="s">
        <v>43</v>
      </c>
      <c r="C578" s="41" t="s">
        <v>48</v>
      </c>
      <c r="D578" s="38">
        <v>9000072650</v>
      </c>
      <c r="E578" s="38"/>
      <c r="F578" s="38"/>
      <c r="G578" s="46"/>
      <c r="H578" s="219">
        <f t="shared" si="130"/>
        <v>0</v>
      </c>
      <c r="I578" s="46">
        <f aca="true" t="shared" si="131" ref="I578:K580">I579</f>
        <v>0</v>
      </c>
      <c r="J578" s="46">
        <f t="shared" si="131"/>
        <v>0</v>
      </c>
      <c r="K578" s="46">
        <f t="shared" si="131"/>
        <v>0</v>
      </c>
      <c r="L578" s="24"/>
      <c r="M578" s="24"/>
    </row>
    <row r="579" spans="1:13" ht="30" hidden="1">
      <c r="A579" s="6" t="s">
        <v>46</v>
      </c>
      <c r="B579" s="42" t="s">
        <v>43</v>
      </c>
      <c r="C579" s="41" t="s">
        <v>48</v>
      </c>
      <c r="D579" s="38">
        <v>9000072650</v>
      </c>
      <c r="E579" s="38">
        <v>600</v>
      </c>
      <c r="F579" s="36"/>
      <c r="G579" s="46">
        <f>G580</f>
        <v>32867.3</v>
      </c>
      <c r="H579" s="219">
        <f t="shared" si="130"/>
        <v>0</v>
      </c>
      <c r="I579" s="46">
        <f t="shared" si="131"/>
        <v>0</v>
      </c>
      <c r="J579" s="46">
        <f t="shared" si="131"/>
        <v>0</v>
      </c>
      <c r="K579" s="46">
        <f t="shared" si="131"/>
        <v>0</v>
      </c>
      <c r="L579" s="24"/>
      <c r="M579" s="24"/>
    </row>
    <row r="580" spans="1:13" ht="15" hidden="1">
      <c r="A580" s="6" t="s">
        <v>47</v>
      </c>
      <c r="B580" s="42" t="s">
        <v>43</v>
      </c>
      <c r="C580" s="41" t="s">
        <v>48</v>
      </c>
      <c r="D580" s="38">
        <v>9000072650</v>
      </c>
      <c r="E580" s="38">
        <v>610</v>
      </c>
      <c r="F580" s="36"/>
      <c r="G580" s="46">
        <f>G581</f>
        <v>32867.3</v>
      </c>
      <c r="H580" s="219">
        <f t="shared" si="130"/>
        <v>0</v>
      </c>
      <c r="I580" s="46">
        <f t="shared" si="131"/>
        <v>0</v>
      </c>
      <c r="J580" s="46">
        <f t="shared" si="131"/>
        <v>0</v>
      </c>
      <c r="K580" s="46">
        <f t="shared" si="131"/>
        <v>0</v>
      </c>
      <c r="L580" s="24"/>
      <c r="M580" s="24"/>
    </row>
    <row r="581" spans="1:13" ht="15" hidden="1">
      <c r="A581" s="7" t="s">
        <v>9</v>
      </c>
      <c r="B581" s="42" t="s">
        <v>43</v>
      </c>
      <c r="C581" s="41" t="s">
        <v>48</v>
      </c>
      <c r="D581" s="38">
        <v>9000072650</v>
      </c>
      <c r="E581" s="38">
        <v>610</v>
      </c>
      <c r="F581" s="38">
        <v>2</v>
      </c>
      <c r="G581" s="46">
        <v>32867.3</v>
      </c>
      <c r="H581" s="219">
        <f t="shared" si="130"/>
        <v>0</v>
      </c>
      <c r="I581" s="46"/>
      <c r="J581" s="46"/>
      <c r="K581" s="46"/>
      <c r="L581" s="20"/>
      <c r="M581" s="20"/>
    </row>
    <row r="582" spans="1:14" ht="65.25" customHeight="1" hidden="1">
      <c r="A582" s="25" t="s">
        <v>570</v>
      </c>
      <c r="B582" s="42" t="s">
        <v>43</v>
      </c>
      <c r="C582" s="42" t="s">
        <v>48</v>
      </c>
      <c r="D582" s="237" t="s">
        <v>510</v>
      </c>
      <c r="E582" s="38"/>
      <c r="F582" s="38"/>
      <c r="G582" s="46">
        <f aca="true" t="shared" si="132" ref="G582:K584">G583</f>
        <v>4517</v>
      </c>
      <c r="H582" s="236">
        <f>I582-J582</f>
        <v>0</v>
      </c>
      <c r="I582" s="46">
        <f t="shared" si="132"/>
        <v>0</v>
      </c>
      <c r="J582" s="46">
        <f t="shared" si="132"/>
        <v>0</v>
      </c>
      <c r="K582" s="46">
        <f t="shared" si="132"/>
        <v>0</v>
      </c>
      <c r="M582" s="49"/>
      <c r="N582" s="49"/>
    </row>
    <row r="583" spans="1:14" ht="15" hidden="1">
      <c r="A583" s="6" t="s">
        <v>21</v>
      </c>
      <c r="B583" s="42" t="s">
        <v>43</v>
      </c>
      <c r="C583" s="42" t="s">
        <v>48</v>
      </c>
      <c r="D583" s="237" t="s">
        <v>510</v>
      </c>
      <c r="E583" s="38">
        <v>800</v>
      </c>
      <c r="F583" s="38"/>
      <c r="G583" s="46">
        <f t="shared" si="132"/>
        <v>4517</v>
      </c>
      <c r="H583" s="236">
        <f>I583-J583</f>
        <v>0</v>
      </c>
      <c r="I583" s="46">
        <f t="shared" si="132"/>
        <v>0</v>
      </c>
      <c r="J583" s="46">
        <f t="shared" si="132"/>
        <v>0</v>
      </c>
      <c r="K583" s="46">
        <f t="shared" si="132"/>
        <v>0</v>
      </c>
      <c r="M583" s="49"/>
      <c r="N583" s="49"/>
    </row>
    <row r="584" spans="1:14" ht="15" hidden="1">
      <c r="A584" s="6" t="s">
        <v>217</v>
      </c>
      <c r="B584" s="42" t="s">
        <v>43</v>
      </c>
      <c r="C584" s="42" t="s">
        <v>48</v>
      </c>
      <c r="D584" s="237" t="s">
        <v>510</v>
      </c>
      <c r="E584" s="38">
        <v>830</v>
      </c>
      <c r="F584" s="38"/>
      <c r="G584" s="46">
        <f t="shared" si="132"/>
        <v>4517</v>
      </c>
      <c r="H584" s="236">
        <f>I584-J584</f>
        <v>0</v>
      </c>
      <c r="I584" s="46">
        <f t="shared" si="132"/>
        <v>0</v>
      </c>
      <c r="J584" s="46">
        <f t="shared" si="132"/>
        <v>0</v>
      </c>
      <c r="K584" s="46">
        <f t="shared" si="132"/>
        <v>0</v>
      </c>
      <c r="M584" s="49"/>
      <c r="N584" s="49"/>
    </row>
    <row r="585" spans="1:11" ht="15" hidden="1">
      <c r="A585" s="7" t="s">
        <v>8</v>
      </c>
      <c r="B585" s="42" t="s">
        <v>43</v>
      </c>
      <c r="C585" s="42" t="s">
        <v>48</v>
      </c>
      <c r="D585" s="237" t="s">
        <v>510</v>
      </c>
      <c r="E585" s="38">
        <v>830</v>
      </c>
      <c r="F585" s="38">
        <v>1</v>
      </c>
      <c r="G585" s="46">
        <v>4517</v>
      </c>
      <c r="H585" s="236">
        <f>I585-J585</f>
        <v>0</v>
      </c>
      <c r="I585" s="46"/>
      <c r="J585" s="46"/>
      <c r="K585" s="46"/>
    </row>
    <row r="586" spans="1:13" ht="15">
      <c r="A586" s="5" t="s">
        <v>292</v>
      </c>
      <c r="B586" s="112" t="s">
        <v>43</v>
      </c>
      <c r="C586" s="112" t="s">
        <v>293</v>
      </c>
      <c r="D586" s="37"/>
      <c r="E586" s="37"/>
      <c r="F586" s="37"/>
      <c r="G586" s="219" t="e">
        <f>#REF!+#REF!+#REF!</f>
        <v>#REF!</v>
      </c>
      <c r="H586" s="219">
        <f t="shared" si="130"/>
        <v>0</v>
      </c>
      <c r="I586" s="219">
        <f>I587+I591</f>
        <v>8800</v>
      </c>
      <c r="J586" s="269">
        <f>J587+J591</f>
        <v>8800</v>
      </c>
      <c r="K586" s="269">
        <f>K587+K591</f>
        <v>8800</v>
      </c>
      <c r="L586" s="49"/>
      <c r="M586" s="49"/>
    </row>
    <row r="587" spans="1:18" ht="30">
      <c r="A587" s="132" t="s">
        <v>602</v>
      </c>
      <c r="B587" s="42" t="s">
        <v>43</v>
      </c>
      <c r="C587" s="41" t="s">
        <v>293</v>
      </c>
      <c r="D587" s="36">
        <v>5800000000</v>
      </c>
      <c r="E587" s="36"/>
      <c r="F587" s="36"/>
      <c r="G587" s="46" t="e">
        <f>#REF!+#REF!</f>
        <v>#REF!</v>
      </c>
      <c r="H587" s="219">
        <f t="shared" si="130"/>
        <v>0</v>
      </c>
      <c r="I587" s="46">
        <f>I588+I602</f>
        <v>8800</v>
      </c>
      <c r="J587" s="46">
        <f>J588+J602</f>
        <v>8800</v>
      </c>
      <c r="K587" s="46">
        <f>K588+K602</f>
        <v>8800</v>
      </c>
      <c r="L587" s="49"/>
      <c r="M587" s="49"/>
      <c r="Q587" s="53"/>
      <c r="R587" s="53"/>
    </row>
    <row r="588" spans="1:13" ht="30">
      <c r="A588" s="31" t="s">
        <v>462</v>
      </c>
      <c r="B588" s="42" t="s">
        <v>43</v>
      </c>
      <c r="C588" s="41" t="s">
        <v>293</v>
      </c>
      <c r="D588" s="35">
        <v>5800190730</v>
      </c>
      <c r="E588" s="38">
        <v>600</v>
      </c>
      <c r="F588" s="36"/>
      <c r="G588" s="46">
        <f aca="true" t="shared" si="133" ref="G588:K589">G589</f>
        <v>14279.9</v>
      </c>
      <c r="H588" s="219">
        <f t="shared" si="130"/>
        <v>0</v>
      </c>
      <c r="I588" s="46">
        <f t="shared" si="133"/>
        <v>8500</v>
      </c>
      <c r="J588" s="46">
        <f t="shared" si="133"/>
        <v>8500</v>
      </c>
      <c r="K588" s="46">
        <f t="shared" si="133"/>
        <v>8500</v>
      </c>
      <c r="L588" s="49"/>
      <c r="M588" s="49"/>
    </row>
    <row r="589" spans="1:13" ht="15">
      <c r="A589" s="6" t="s">
        <v>47</v>
      </c>
      <c r="B589" s="42" t="s">
        <v>43</v>
      </c>
      <c r="C589" s="42" t="s">
        <v>293</v>
      </c>
      <c r="D589" s="35">
        <v>5800190730</v>
      </c>
      <c r="E589" s="38">
        <v>610</v>
      </c>
      <c r="F589" s="36"/>
      <c r="G589" s="46">
        <f t="shared" si="133"/>
        <v>14279.9</v>
      </c>
      <c r="H589" s="219">
        <f t="shared" si="130"/>
        <v>0</v>
      </c>
      <c r="I589" s="46">
        <f t="shared" si="133"/>
        <v>8500</v>
      </c>
      <c r="J589" s="46">
        <f t="shared" si="133"/>
        <v>8500</v>
      </c>
      <c r="K589" s="46">
        <f t="shared" si="133"/>
        <v>8500</v>
      </c>
      <c r="L589" s="49"/>
      <c r="M589" s="49"/>
    </row>
    <row r="590" spans="1:13" ht="15">
      <c r="A590" s="7" t="s">
        <v>8</v>
      </c>
      <c r="B590" s="42" t="s">
        <v>43</v>
      </c>
      <c r="C590" s="41" t="s">
        <v>293</v>
      </c>
      <c r="D590" s="35">
        <v>5800190730</v>
      </c>
      <c r="E590" s="38">
        <v>610</v>
      </c>
      <c r="F590" s="38">
        <v>1</v>
      </c>
      <c r="G590" s="46">
        <v>14279.9</v>
      </c>
      <c r="H590" s="219">
        <f t="shared" si="130"/>
        <v>0</v>
      </c>
      <c r="I590" s="46">
        <v>8500</v>
      </c>
      <c r="J590" s="46">
        <v>8500</v>
      </c>
      <c r="K590" s="46">
        <v>8500</v>
      </c>
      <c r="L590" s="49"/>
      <c r="M590" s="49"/>
    </row>
    <row r="591" spans="1:11" ht="15" customHeight="1" hidden="1">
      <c r="A591" s="6" t="s">
        <v>16</v>
      </c>
      <c r="B591" s="42" t="s">
        <v>43</v>
      </c>
      <c r="C591" s="42" t="s">
        <v>293</v>
      </c>
      <c r="D591" s="38">
        <v>9000000000</v>
      </c>
      <c r="E591" s="36"/>
      <c r="F591" s="36"/>
      <c r="G591" s="46" t="e">
        <f>G598+#REF!+#REF!</f>
        <v>#REF!</v>
      </c>
      <c r="H591" s="46" t="e">
        <f>H598+#REF!+#REF!</f>
        <v>#REF!</v>
      </c>
      <c r="I591" s="46">
        <f>I598+I592</f>
        <v>0</v>
      </c>
      <c r="J591" s="46">
        <f>J598+J592</f>
        <v>0</v>
      </c>
      <c r="K591" s="46">
        <f>K598+K592</f>
        <v>0</v>
      </c>
    </row>
    <row r="592" spans="1:14" ht="45" customHeight="1" hidden="1">
      <c r="A592" s="195" t="s">
        <v>505</v>
      </c>
      <c r="B592" s="42" t="s">
        <v>43</v>
      </c>
      <c r="C592" s="41" t="s">
        <v>293</v>
      </c>
      <c r="D592" s="194" t="s">
        <v>506</v>
      </c>
      <c r="E592" s="38"/>
      <c r="F592" s="38"/>
      <c r="G592" s="46"/>
      <c r="H592" s="219">
        <f aca="true" t="shared" si="134" ref="H592:H597">I592-J592</f>
        <v>0</v>
      </c>
      <c r="I592" s="46">
        <f>I595+I597</f>
        <v>0</v>
      </c>
      <c r="J592" s="46">
        <f>J595+J597</f>
        <v>0</v>
      </c>
      <c r="K592" s="46">
        <f>K595+K597</f>
        <v>0</v>
      </c>
      <c r="M592" s="24"/>
      <c r="N592" s="24"/>
    </row>
    <row r="593" spans="1:14" ht="30" customHeight="1" hidden="1">
      <c r="A593" s="6" t="s">
        <v>46</v>
      </c>
      <c r="B593" s="42" t="s">
        <v>43</v>
      </c>
      <c r="C593" s="41" t="s">
        <v>293</v>
      </c>
      <c r="D593" s="194" t="s">
        <v>506</v>
      </c>
      <c r="E593" s="38">
        <v>600</v>
      </c>
      <c r="F593" s="36"/>
      <c r="G593" s="46">
        <f>G594</f>
        <v>32867.3</v>
      </c>
      <c r="H593" s="219">
        <f t="shared" si="134"/>
        <v>0</v>
      </c>
      <c r="I593" s="46">
        <f aca="true" t="shared" si="135" ref="I593:K594">I594</f>
        <v>0</v>
      </c>
      <c r="J593" s="46">
        <f t="shared" si="135"/>
        <v>0</v>
      </c>
      <c r="K593" s="46">
        <f t="shared" si="135"/>
        <v>0</v>
      </c>
      <c r="M593" s="24"/>
      <c r="N593" s="24"/>
    </row>
    <row r="594" spans="1:14" ht="15" customHeight="1" hidden="1">
      <c r="A594" s="6" t="s">
        <v>47</v>
      </c>
      <c r="B594" s="42" t="s">
        <v>43</v>
      </c>
      <c r="C594" s="41" t="s">
        <v>293</v>
      </c>
      <c r="D594" s="194" t="s">
        <v>506</v>
      </c>
      <c r="E594" s="38">
        <v>610</v>
      </c>
      <c r="F594" s="36"/>
      <c r="G594" s="46">
        <f>G595</f>
        <v>32867.3</v>
      </c>
      <c r="H594" s="219">
        <f t="shared" si="134"/>
        <v>0</v>
      </c>
      <c r="I594" s="46">
        <f t="shared" si="135"/>
        <v>0</v>
      </c>
      <c r="J594" s="46">
        <f t="shared" si="135"/>
        <v>0</v>
      </c>
      <c r="K594" s="46">
        <f t="shared" si="135"/>
        <v>0</v>
      </c>
      <c r="M594" s="24"/>
      <c r="N594" s="24"/>
    </row>
    <row r="595" spans="1:14" ht="15" customHeight="1" hidden="1">
      <c r="A595" s="7" t="s">
        <v>9</v>
      </c>
      <c r="B595" s="42" t="s">
        <v>43</v>
      </c>
      <c r="C595" s="41" t="s">
        <v>293</v>
      </c>
      <c r="D595" s="194" t="s">
        <v>506</v>
      </c>
      <c r="E595" s="38">
        <v>610</v>
      </c>
      <c r="F595" s="38">
        <v>2</v>
      </c>
      <c r="G595" s="46">
        <v>32867.3</v>
      </c>
      <c r="H595" s="219">
        <f t="shared" si="134"/>
        <v>0</v>
      </c>
      <c r="I595" s="46"/>
      <c r="J595" s="46"/>
      <c r="K595" s="46"/>
      <c r="M595" s="20"/>
      <c r="N595" s="20"/>
    </row>
    <row r="596" spans="1:14" ht="15" customHeight="1" hidden="1">
      <c r="A596" s="6" t="s">
        <v>47</v>
      </c>
      <c r="B596" s="42" t="s">
        <v>43</v>
      </c>
      <c r="C596" s="41" t="s">
        <v>293</v>
      </c>
      <c r="D596" s="194" t="s">
        <v>506</v>
      </c>
      <c r="E596" s="38">
        <v>610</v>
      </c>
      <c r="F596" s="36"/>
      <c r="G596" s="46">
        <f>G597</f>
        <v>32867.3</v>
      </c>
      <c r="H596" s="219">
        <f t="shared" si="134"/>
        <v>0</v>
      </c>
      <c r="I596" s="46">
        <f>I597</f>
        <v>0</v>
      </c>
      <c r="J596" s="46">
        <f>J597</f>
        <v>0</v>
      </c>
      <c r="K596" s="46">
        <f>K597</f>
        <v>0</v>
      </c>
      <c r="M596" s="24"/>
      <c r="N596" s="24"/>
    </row>
    <row r="597" spans="1:14" ht="15" customHeight="1" hidden="1">
      <c r="A597" s="7" t="s">
        <v>8</v>
      </c>
      <c r="B597" s="42" t="s">
        <v>43</v>
      </c>
      <c r="C597" s="41" t="s">
        <v>293</v>
      </c>
      <c r="D597" s="194" t="s">
        <v>506</v>
      </c>
      <c r="E597" s="38">
        <v>610</v>
      </c>
      <c r="F597" s="38">
        <v>1</v>
      </c>
      <c r="G597" s="46">
        <v>32867.3</v>
      </c>
      <c r="H597" s="219">
        <f t="shared" si="134"/>
        <v>0</v>
      </c>
      <c r="I597" s="46"/>
      <c r="J597" s="46"/>
      <c r="K597" s="46"/>
      <c r="M597" s="20"/>
      <c r="N597" s="20"/>
    </row>
    <row r="598" spans="1:13" ht="30" customHeight="1" hidden="1">
      <c r="A598" s="25" t="s">
        <v>429</v>
      </c>
      <c r="B598" s="42" t="s">
        <v>43</v>
      </c>
      <c r="C598" s="41" t="s">
        <v>293</v>
      </c>
      <c r="D598" s="38">
        <v>9000072650</v>
      </c>
      <c r="E598" s="38"/>
      <c r="F598" s="38"/>
      <c r="G598" s="46"/>
      <c r="H598" s="219">
        <f aca="true" t="shared" si="136" ref="H598:H605">I598-J598</f>
        <v>0</v>
      </c>
      <c r="I598" s="46">
        <f aca="true" t="shared" si="137" ref="I598:K600">I599</f>
        <v>0</v>
      </c>
      <c r="J598" s="46">
        <f t="shared" si="137"/>
        <v>0</v>
      </c>
      <c r="K598" s="46">
        <f t="shared" si="137"/>
        <v>0</v>
      </c>
      <c r="L598" s="24"/>
      <c r="M598" s="24"/>
    </row>
    <row r="599" spans="1:13" ht="30" customHeight="1" hidden="1">
      <c r="A599" s="6" t="s">
        <v>46</v>
      </c>
      <c r="B599" s="42" t="s">
        <v>43</v>
      </c>
      <c r="C599" s="41" t="s">
        <v>293</v>
      </c>
      <c r="D599" s="38">
        <v>9000072650</v>
      </c>
      <c r="E599" s="38">
        <v>600</v>
      </c>
      <c r="F599" s="36"/>
      <c r="G599" s="46">
        <f>G600</f>
        <v>32867.3</v>
      </c>
      <c r="H599" s="219">
        <f t="shared" si="136"/>
        <v>0</v>
      </c>
      <c r="I599" s="46">
        <f t="shared" si="137"/>
        <v>0</v>
      </c>
      <c r="J599" s="46">
        <f t="shared" si="137"/>
        <v>0</v>
      </c>
      <c r="K599" s="46">
        <f t="shared" si="137"/>
        <v>0</v>
      </c>
      <c r="L599" s="24"/>
      <c r="M599" s="24"/>
    </row>
    <row r="600" spans="1:13" ht="15" customHeight="1" hidden="1">
      <c r="A600" s="6" t="s">
        <v>47</v>
      </c>
      <c r="B600" s="42" t="s">
        <v>43</v>
      </c>
      <c r="C600" s="41" t="s">
        <v>293</v>
      </c>
      <c r="D600" s="38">
        <v>9000072650</v>
      </c>
      <c r="E600" s="38">
        <v>610</v>
      </c>
      <c r="F600" s="36"/>
      <c r="G600" s="46">
        <f>G601</f>
        <v>32867.3</v>
      </c>
      <c r="H600" s="219">
        <f t="shared" si="136"/>
        <v>0</v>
      </c>
      <c r="I600" s="46">
        <f t="shared" si="137"/>
        <v>0</v>
      </c>
      <c r="J600" s="46">
        <f t="shared" si="137"/>
        <v>0</v>
      </c>
      <c r="K600" s="46">
        <f t="shared" si="137"/>
        <v>0</v>
      </c>
      <c r="L600" s="24"/>
      <c r="M600" s="24"/>
    </row>
    <row r="601" spans="1:13" ht="15" customHeight="1" hidden="1">
      <c r="A601" s="7" t="s">
        <v>9</v>
      </c>
      <c r="B601" s="42" t="s">
        <v>43</v>
      </c>
      <c r="C601" s="41" t="s">
        <v>293</v>
      </c>
      <c r="D601" s="38">
        <v>9000072650</v>
      </c>
      <c r="E601" s="38">
        <v>610</v>
      </c>
      <c r="F601" s="38">
        <v>2</v>
      </c>
      <c r="G601" s="46">
        <v>32867.3</v>
      </c>
      <c r="H601" s="219">
        <f t="shared" si="136"/>
        <v>0</v>
      </c>
      <c r="I601" s="46"/>
      <c r="J601" s="46"/>
      <c r="K601" s="46"/>
      <c r="L601" s="20"/>
      <c r="M601" s="20"/>
    </row>
    <row r="602" spans="1:14" ht="45">
      <c r="A602" s="31" t="s">
        <v>550</v>
      </c>
      <c r="B602" s="42" t="s">
        <v>43</v>
      </c>
      <c r="C602" s="41" t="s">
        <v>293</v>
      </c>
      <c r="D602" s="35">
        <v>5800490730</v>
      </c>
      <c r="E602" s="38"/>
      <c r="F602" s="36"/>
      <c r="G602" s="46">
        <f>G603</f>
        <v>0</v>
      </c>
      <c r="H602" s="219">
        <f t="shared" si="136"/>
        <v>0</v>
      </c>
      <c r="I602" s="46">
        <f>I604</f>
        <v>300</v>
      </c>
      <c r="J602" s="46">
        <f>J604</f>
        <v>300</v>
      </c>
      <c r="K602" s="46">
        <f>K604</f>
        <v>300</v>
      </c>
      <c r="M602" s="49"/>
      <c r="N602" s="49"/>
    </row>
    <row r="603" spans="1:14" ht="15">
      <c r="A603" s="6" t="s">
        <v>47</v>
      </c>
      <c r="B603" s="42" t="s">
        <v>43</v>
      </c>
      <c r="C603" s="42" t="s">
        <v>293</v>
      </c>
      <c r="D603" s="35">
        <v>5800490730</v>
      </c>
      <c r="E603" s="38">
        <v>610</v>
      </c>
      <c r="F603" s="36"/>
      <c r="G603" s="46">
        <f>H608</f>
        <v>0</v>
      </c>
      <c r="H603" s="219">
        <f t="shared" si="136"/>
        <v>0</v>
      </c>
      <c r="I603" s="46">
        <f>I604</f>
        <v>300</v>
      </c>
      <c r="J603" s="46">
        <f>J604</f>
        <v>300</v>
      </c>
      <c r="K603" s="46">
        <f>K604</f>
        <v>300</v>
      </c>
      <c r="M603" s="49"/>
      <c r="N603" s="49"/>
    </row>
    <row r="604" spans="1:14" ht="15">
      <c r="A604" s="7" t="s">
        <v>8</v>
      </c>
      <c r="B604" s="42" t="s">
        <v>43</v>
      </c>
      <c r="C604" s="41" t="s">
        <v>293</v>
      </c>
      <c r="D604" s="35">
        <v>5800490730</v>
      </c>
      <c r="E604" s="38">
        <v>610</v>
      </c>
      <c r="F604" s="38">
        <v>1</v>
      </c>
      <c r="G604" s="46">
        <v>14279.9</v>
      </c>
      <c r="H604" s="219">
        <f t="shared" si="136"/>
        <v>0</v>
      </c>
      <c r="I604" s="46">
        <v>300</v>
      </c>
      <c r="J604" s="46">
        <v>300</v>
      </c>
      <c r="K604" s="46">
        <v>300</v>
      </c>
      <c r="M604" s="49"/>
      <c r="N604" s="49"/>
    </row>
    <row r="605" spans="1:13" s="55" customFormat="1" ht="14.25">
      <c r="A605" s="5" t="s">
        <v>58</v>
      </c>
      <c r="B605" s="112" t="s">
        <v>43</v>
      </c>
      <c r="C605" s="112" t="s">
        <v>59</v>
      </c>
      <c r="D605" s="37"/>
      <c r="E605" s="37"/>
      <c r="F605" s="37"/>
      <c r="G605" s="219" t="e">
        <f>#REF!+#REF!+#REF!</f>
        <v>#REF!</v>
      </c>
      <c r="H605" s="219">
        <f t="shared" si="136"/>
        <v>0</v>
      </c>
      <c r="I605" s="219">
        <f>I606+I616</f>
        <v>710</v>
      </c>
      <c r="J605" s="269">
        <f>J606+J616</f>
        <v>710</v>
      </c>
      <c r="K605" s="269">
        <f>K606+K616</f>
        <v>700</v>
      </c>
      <c r="L605" s="54"/>
      <c r="M605" s="54"/>
    </row>
    <row r="606" spans="1:13" ht="30">
      <c r="A606" s="146" t="s">
        <v>602</v>
      </c>
      <c r="B606" s="42" t="s">
        <v>43</v>
      </c>
      <c r="C606" s="41" t="s">
        <v>59</v>
      </c>
      <c r="D606" s="36">
        <v>5800000000</v>
      </c>
      <c r="E606" s="36"/>
      <c r="F606" s="36"/>
      <c r="G606" s="46" t="e">
        <f>H668+#REF!</f>
        <v>#REF!</v>
      </c>
      <c r="H606" s="219">
        <f aca="true" t="shared" si="138" ref="H606:H621">I606-J606</f>
        <v>0</v>
      </c>
      <c r="I606" s="46">
        <f>I607+I610</f>
        <v>700</v>
      </c>
      <c r="J606" s="46">
        <f>J607+J610</f>
        <v>700</v>
      </c>
      <c r="K606" s="46">
        <f>K607+K610</f>
        <v>700</v>
      </c>
      <c r="L606" s="49"/>
      <c r="M606" s="49"/>
    </row>
    <row r="607" spans="1:13" ht="45">
      <c r="A607" s="138" t="s">
        <v>603</v>
      </c>
      <c r="B607" s="42" t="s">
        <v>43</v>
      </c>
      <c r="C607" s="41" t="s">
        <v>59</v>
      </c>
      <c r="D607" s="35">
        <v>5800390740</v>
      </c>
      <c r="E607" s="36"/>
      <c r="F607" s="36"/>
      <c r="G607" s="46"/>
      <c r="H607" s="219">
        <f t="shared" si="138"/>
        <v>0</v>
      </c>
      <c r="I607" s="46">
        <f aca="true" t="shared" si="139" ref="I607:K608">I608</f>
        <v>700</v>
      </c>
      <c r="J607" s="46">
        <f t="shared" si="139"/>
        <v>700</v>
      </c>
      <c r="K607" s="46">
        <f t="shared" si="139"/>
        <v>700</v>
      </c>
      <c r="L607" s="49"/>
      <c r="M607" s="49"/>
    </row>
    <row r="608" spans="1:13" ht="15">
      <c r="A608" s="134" t="s">
        <v>47</v>
      </c>
      <c r="B608" s="42" t="s">
        <v>43</v>
      </c>
      <c r="C608" s="41" t="s">
        <v>59</v>
      </c>
      <c r="D608" s="35">
        <v>5800390740</v>
      </c>
      <c r="E608" s="38">
        <v>610</v>
      </c>
      <c r="F608" s="36"/>
      <c r="G608" s="46">
        <f>G609</f>
        <v>14279.9</v>
      </c>
      <c r="H608" s="219">
        <f t="shared" si="138"/>
        <v>0</v>
      </c>
      <c r="I608" s="46">
        <f t="shared" si="139"/>
        <v>700</v>
      </c>
      <c r="J608" s="46">
        <f t="shared" si="139"/>
        <v>700</v>
      </c>
      <c r="K608" s="46">
        <f t="shared" si="139"/>
        <v>700</v>
      </c>
      <c r="L608" s="49"/>
      <c r="M608" s="49"/>
    </row>
    <row r="609" spans="1:13" ht="15">
      <c r="A609" s="86" t="s">
        <v>8</v>
      </c>
      <c r="B609" s="42" t="s">
        <v>43</v>
      </c>
      <c r="C609" s="41" t="s">
        <v>59</v>
      </c>
      <c r="D609" s="35">
        <v>5800390740</v>
      </c>
      <c r="E609" s="38">
        <v>610</v>
      </c>
      <c r="F609" s="38">
        <v>1</v>
      </c>
      <c r="G609" s="46">
        <v>14279.9</v>
      </c>
      <c r="H609" s="219">
        <f t="shared" si="138"/>
        <v>0</v>
      </c>
      <c r="I609" s="46">
        <v>700</v>
      </c>
      <c r="J609" s="46">
        <v>700</v>
      </c>
      <c r="K609" s="46">
        <v>700</v>
      </c>
      <c r="L609" s="49"/>
      <c r="M609" s="49"/>
    </row>
    <row r="610" spans="1:13" ht="30" hidden="1">
      <c r="A610" s="132" t="s">
        <v>552</v>
      </c>
      <c r="B610" s="42" t="s">
        <v>43</v>
      </c>
      <c r="C610" s="41" t="s">
        <v>59</v>
      </c>
      <c r="D610" s="35" t="s">
        <v>490</v>
      </c>
      <c r="E610" s="36"/>
      <c r="F610" s="36"/>
      <c r="G610" s="46"/>
      <c r="H610" s="219">
        <f t="shared" si="138"/>
        <v>0</v>
      </c>
      <c r="I610" s="46">
        <f>I611+I615</f>
        <v>0</v>
      </c>
      <c r="J610" s="46">
        <f>J611+J615</f>
        <v>0</v>
      </c>
      <c r="K610" s="46">
        <f>K611+K615</f>
        <v>0</v>
      </c>
      <c r="L610" s="49"/>
      <c r="M610" s="49"/>
    </row>
    <row r="611" spans="1:13" ht="15" hidden="1">
      <c r="A611" s="134" t="s">
        <v>47</v>
      </c>
      <c r="B611" s="42" t="s">
        <v>43</v>
      </c>
      <c r="C611" s="41" t="s">
        <v>59</v>
      </c>
      <c r="D611" s="35" t="s">
        <v>490</v>
      </c>
      <c r="E611" s="38">
        <v>610</v>
      </c>
      <c r="F611" s="36"/>
      <c r="G611" s="46">
        <f>G612</f>
        <v>14279.9</v>
      </c>
      <c r="H611" s="219">
        <f t="shared" si="138"/>
        <v>0</v>
      </c>
      <c r="I611" s="46">
        <f aca="true" t="shared" si="140" ref="I611:K614">I612</f>
        <v>0</v>
      </c>
      <c r="J611" s="46">
        <f t="shared" si="140"/>
        <v>0</v>
      </c>
      <c r="K611" s="46">
        <f t="shared" si="140"/>
        <v>0</v>
      </c>
      <c r="L611" s="49"/>
      <c r="M611" s="49"/>
    </row>
    <row r="612" spans="1:13" ht="15" hidden="1">
      <c r="A612" s="86" t="s">
        <v>8</v>
      </c>
      <c r="B612" s="42" t="s">
        <v>43</v>
      </c>
      <c r="C612" s="41" t="s">
        <v>59</v>
      </c>
      <c r="D612" s="35" t="s">
        <v>490</v>
      </c>
      <c r="E612" s="38">
        <v>610</v>
      </c>
      <c r="F612" s="38">
        <v>1</v>
      </c>
      <c r="G612" s="46">
        <v>14279.9</v>
      </c>
      <c r="H612" s="219">
        <f t="shared" si="138"/>
        <v>0</v>
      </c>
      <c r="I612" s="46"/>
      <c r="J612" s="46"/>
      <c r="K612" s="46"/>
      <c r="L612" s="49"/>
      <c r="M612" s="49"/>
    </row>
    <row r="613" spans="1:13" ht="45" customHeight="1" hidden="1">
      <c r="A613" s="147" t="s">
        <v>604</v>
      </c>
      <c r="B613" s="42" t="s">
        <v>43</v>
      </c>
      <c r="C613" s="41" t="s">
        <v>59</v>
      </c>
      <c r="D613" s="35" t="s">
        <v>490</v>
      </c>
      <c r="E613" s="36"/>
      <c r="F613" s="36"/>
      <c r="G613" s="46"/>
      <c r="H613" s="219">
        <f t="shared" si="138"/>
        <v>0</v>
      </c>
      <c r="I613" s="46">
        <f t="shared" si="140"/>
        <v>0</v>
      </c>
      <c r="J613" s="46">
        <f t="shared" si="140"/>
        <v>0</v>
      </c>
      <c r="K613" s="46">
        <f t="shared" si="140"/>
        <v>0</v>
      </c>
      <c r="L613" s="49"/>
      <c r="M613" s="49"/>
    </row>
    <row r="614" spans="1:13" ht="15" customHeight="1" hidden="1">
      <c r="A614" s="134" t="s">
        <v>47</v>
      </c>
      <c r="B614" s="42" t="s">
        <v>43</v>
      </c>
      <c r="C614" s="41" t="s">
        <v>59</v>
      </c>
      <c r="D614" s="35" t="s">
        <v>490</v>
      </c>
      <c r="E614" s="38">
        <v>610</v>
      </c>
      <c r="F614" s="36"/>
      <c r="G614" s="46">
        <f>G615</f>
        <v>14279.9</v>
      </c>
      <c r="H614" s="219">
        <f t="shared" si="138"/>
        <v>0</v>
      </c>
      <c r="I614" s="46">
        <f t="shared" si="140"/>
        <v>0</v>
      </c>
      <c r="J614" s="46">
        <f t="shared" si="140"/>
        <v>0</v>
      </c>
      <c r="K614" s="46">
        <f t="shared" si="140"/>
        <v>0</v>
      </c>
      <c r="L614" s="49"/>
      <c r="M614" s="49"/>
    </row>
    <row r="615" spans="1:13" ht="15" customHeight="1" hidden="1">
      <c r="A615" s="86" t="s">
        <v>9</v>
      </c>
      <c r="B615" s="42" t="s">
        <v>43</v>
      </c>
      <c r="C615" s="41" t="s">
        <v>59</v>
      </c>
      <c r="D615" s="35" t="s">
        <v>490</v>
      </c>
      <c r="E615" s="38">
        <v>610</v>
      </c>
      <c r="F615" s="38">
        <v>2</v>
      </c>
      <c r="G615" s="46">
        <v>14279.9</v>
      </c>
      <c r="H615" s="219">
        <f t="shared" si="138"/>
        <v>0</v>
      </c>
      <c r="I615" s="46"/>
      <c r="J615" s="46"/>
      <c r="K615" s="46"/>
      <c r="L615" s="49"/>
      <c r="M615" s="49"/>
    </row>
    <row r="616" spans="1:13" ht="30">
      <c r="A616" s="148" t="s">
        <v>528</v>
      </c>
      <c r="B616" s="42" t="s">
        <v>43</v>
      </c>
      <c r="C616" s="42" t="s">
        <v>59</v>
      </c>
      <c r="D616" s="38">
        <v>5100000000</v>
      </c>
      <c r="E616" s="36"/>
      <c r="F616" s="36"/>
      <c r="G616" s="46">
        <f aca="true" t="shared" si="141" ref="G616:K620">G617</f>
        <v>12</v>
      </c>
      <c r="H616" s="219">
        <f t="shared" si="138"/>
        <v>0</v>
      </c>
      <c r="I616" s="46">
        <f t="shared" si="141"/>
        <v>10</v>
      </c>
      <c r="J616" s="46">
        <f t="shared" si="141"/>
        <v>10</v>
      </c>
      <c r="K616" s="46">
        <f t="shared" si="141"/>
        <v>0</v>
      </c>
      <c r="L616" s="49"/>
      <c r="M616" s="49"/>
    </row>
    <row r="617" spans="1:13" ht="45">
      <c r="A617" s="138" t="s">
        <v>529</v>
      </c>
      <c r="B617" s="42" t="s">
        <v>43</v>
      </c>
      <c r="C617" s="42" t="s">
        <v>59</v>
      </c>
      <c r="D617" s="38">
        <v>5110000000</v>
      </c>
      <c r="E617" s="36"/>
      <c r="F617" s="36"/>
      <c r="G617" s="46">
        <f t="shared" si="141"/>
        <v>12</v>
      </c>
      <c r="H617" s="219">
        <f t="shared" si="138"/>
        <v>0</v>
      </c>
      <c r="I617" s="46">
        <f t="shared" si="141"/>
        <v>10</v>
      </c>
      <c r="J617" s="46">
        <f t="shared" si="141"/>
        <v>10</v>
      </c>
      <c r="K617" s="46">
        <f t="shared" si="141"/>
        <v>0</v>
      </c>
      <c r="L617" s="49"/>
      <c r="M617" s="49"/>
    </row>
    <row r="618" spans="1:13" ht="30">
      <c r="A618" s="138" t="s">
        <v>449</v>
      </c>
      <c r="B618" s="42" t="s">
        <v>43</v>
      </c>
      <c r="C618" s="42" t="s">
        <v>59</v>
      </c>
      <c r="D618" s="35">
        <v>5110191020</v>
      </c>
      <c r="E618" s="36"/>
      <c r="F618" s="36"/>
      <c r="G618" s="46">
        <f t="shared" si="141"/>
        <v>12</v>
      </c>
      <c r="H618" s="219">
        <f t="shared" si="138"/>
        <v>0</v>
      </c>
      <c r="I618" s="46">
        <f t="shared" si="141"/>
        <v>10</v>
      </c>
      <c r="J618" s="46">
        <f t="shared" si="141"/>
        <v>10</v>
      </c>
      <c r="K618" s="46">
        <f t="shared" si="141"/>
        <v>0</v>
      </c>
      <c r="L618" s="49"/>
      <c r="M618" s="49"/>
    </row>
    <row r="619" spans="1:13" ht="30">
      <c r="A619" s="138" t="s">
        <v>216</v>
      </c>
      <c r="B619" s="42" t="s">
        <v>43</v>
      </c>
      <c r="C619" s="42" t="s">
        <v>59</v>
      </c>
      <c r="D619" s="35">
        <v>5110191020</v>
      </c>
      <c r="E619" s="38">
        <v>200</v>
      </c>
      <c r="F619" s="36"/>
      <c r="G619" s="46">
        <f t="shared" si="141"/>
        <v>12</v>
      </c>
      <c r="H619" s="219">
        <f t="shared" si="138"/>
        <v>0</v>
      </c>
      <c r="I619" s="46">
        <f t="shared" si="141"/>
        <v>10</v>
      </c>
      <c r="J619" s="46">
        <f t="shared" si="141"/>
        <v>10</v>
      </c>
      <c r="K619" s="46">
        <f t="shared" si="141"/>
        <v>0</v>
      </c>
      <c r="L619" s="49"/>
      <c r="M619" s="49"/>
    </row>
    <row r="620" spans="1:13" ht="30">
      <c r="A620" s="134" t="s">
        <v>20</v>
      </c>
      <c r="B620" s="42" t="s">
        <v>43</v>
      </c>
      <c r="C620" s="42" t="s">
        <v>59</v>
      </c>
      <c r="D620" s="35">
        <v>5110191020</v>
      </c>
      <c r="E620" s="38">
        <v>240</v>
      </c>
      <c r="F620" s="36"/>
      <c r="G620" s="46">
        <f t="shared" si="141"/>
        <v>12</v>
      </c>
      <c r="H620" s="219">
        <f t="shared" si="138"/>
        <v>0</v>
      </c>
      <c r="I620" s="46">
        <f t="shared" si="141"/>
        <v>10</v>
      </c>
      <c r="J620" s="46">
        <f t="shared" si="141"/>
        <v>10</v>
      </c>
      <c r="K620" s="46">
        <f t="shared" si="141"/>
        <v>0</v>
      </c>
      <c r="L620" s="49"/>
      <c r="M620" s="49"/>
    </row>
    <row r="621" spans="1:13" ht="15">
      <c r="A621" s="86" t="s">
        <v>8</v>
      </c>
      <c r="B621" s="42" t="s">
        <v>43</v>
      </c>
      <c r="C621" s="42" t="s">
        <v>59</v>
      </c>
      <c r="D621" s="35">
        <v>5110191020</v>
      </c>
      <c r="E621" s="38">
        <v>240</v>
      </c>
      <c r="F621" s="38">
        <v>1</v>
      </c>
      <c r="G621" s="46">
        <v>12</v>
      </c>
      <c r="H621" s="219">
        <f t="shared" si="138"/>
        <v>0</v>
      </c>
      <c r="I621" s="46">
        <v>10</v>
      </c>
      <c r="J621" s="46">
        <v>10</v>
      </c>
      <c r="K621" s="46"/>
      <c r="L621" s="49"/>
      <c r="M621" s="49"/>
    </row>
    <row r="622" spans="1:11" ht="15">
      <c r="A622" s="5" t="s">
        <v>60</v>
      </c>
      <c r="B622" s="112" t="s">
        <v>43</v>
      </c>
      <c r="C622" s="112" t="s">
        <v>61</v>
      </c>
      <c r="D622" s="37"/>
      <c r="E622" s="37"/>
      <c r="F622" s="37"/>
      <c r="G622" s="219">
        <f>G623</f>
        <v>9523.2</v>
      </c>
      <c r="H622" s="219">
        <f>H623</f>
        <v>6945.91881</v>
      </c>
      <c r="I622" s="219">
        <f>I623</f>
        <v>8850</v>
      </c>
      <c r="J622" s="269">
        <f>J623</f>
        <v>8850</v>
      </c>
      <c r="K622" s="269">
        <f>K623</f>
        <v>8850</v>
      </c>
    </row>
    <row r="623" spans="1:11" ht="15">
      <c r="A623" s="6" t="s">
        <v>16</v>
      </c>
      <c r="B623" s="42" t="s">
        <v>43</v>
      </c>
      <c r="C623" s="42" t="s">
        <v>61</v>
      </c>
      <c r="D623" s="38">
        <v>9000000000</v>
      </c>
      <c r="E623" s="36"/>
      <c r="F623" s="36"/>
      <c r="G623" s="46">
        <f>G624+G638+G650</f>
        <v>9523.2</v>
      </c>
      <c r="H623" s="46">
        <f>H624+H638+H650</f>
        <v>6945.91881</v>
      </c>
      <c r="I623" s="46">
        <f>I624+I638+I650+I634</f>
        <v>8850</v>
      </c>
      <c r="J623" s="46">
        <f>J624+J638+J650+J634</f>
        <v>8850</v>
      </c>
      <c r="K623" s="46">
        <f>K624+K638+K650+K634</f>
        <v>8850</v>
      </c>
    </row>
    <row r="624" spans="1:11" ht="15">
      <c r="A624" s="6" t="s">
        <v>412</v>
      </c>
      <c r="B624" s="42" t="s">
        <v>43</v>
      </c>
      <c r="C624" s="42" t="s">
        <v>61</v>
      </c>
      <c r="D624" s="38">
        <v>9000090020</v>
      </c>
      <c r="E624" s="36"/>
      <c r="F624" s="36"/>
      <c r="G624" s="46">
        <f>G625+G628+G631</f>
        <v>4044.2</v>
      </c>
      <c r="H624" s="46">
        <f>H625+H628+H631</f>
        <v>3100.77046</v>
      </c>
      <c r="I624" s="46">
        <f>I625+I628+I631</f>
        <v>4100</v>
      </c>
      <c r="J624" s="46">
        <f>J625+J628+J631</f>
        <v>4100</v>
      </c>
      <c r="K624" s="46">
        <f>K625+K628+K631</f>
        <v>4100</v>
      </c>
    </row>
    <row r="625" spans="1:11" ht="60">
      <c r="A625" s="6" t="s">
        <v>17</v>
      </c>
      <c r="B625" s="42" t="s">
        <v>43</v>
      </c>
      <c r="C625" s="42" t="s">
        <v>61</v>
      </c>
      <c r="D625" s="38">
        <v>9000090020</v>
      </c>
      <c r="E625" s="38">
        <v>100</v>
      </c>
      <c r="F625" s="36"/>
      <c r="G625" s="46">
        <f aca="true" t="shared" si="142" ref="G625:K626">G626</f>
        <v>3468.55</v>
      </c>
      <c r="H625" s="46">
        <f t="shared" si="142"/>
        <v>2794.53854</v>
      </c>
      <c r="I625" s="46">
        <f t="shared" si="142"/>
        <v>3500</v>
      </c>
      <c r="J625" s="46">
        <f t="shared" si="142"/>
        <v>3500</v>
      </c>
      <c r="K625" s="46">
        <f t="shared" si="142"/>
        <v>3500</v>
      </c>
    </row>
    <row r="626" spans="1:11" ht="30">
      <c r="A626" s="6" t="s">
        <v>18</v>
      </c>
      <c r="B626" s="42" t="s">
        <v>43</v>
      </c>
      <c r="C626" s="42" t="s">
        <v>61</v>
      </c>
      <c r="D626" s="38">
        <v>9000090020</v>
      </c>
      <c r="E626" s="38">
        <v>120</v>
      </c>
      <c r="F626" s="36"/>
      <c r="G626" s="46">
        <f t="shared" si="142"/>
        <v>3468.55</v>
      </c>
      <c r="H626" s="46">
        <f t="shared" si="142"/>
        <v>2794.53854</v>
      </c>
      <c r="I626" s="46">
        <f t="shared" si="142"/>
        <v>3500</v>
      </c>
      <c r="J626" s="46">
        <f t="shared" si="142"/>
        <v>3500</v>
      </c>
      <c r="K626" s="46">
        <f t="shared" si="142"/>
        <v>3500</v>
      </c>
    </row>
    <row r="627" spans="1:11" ht="15">
      <c r="A627" s="7" t="s">
        <v>8</v>
      </c>
      <c r="B627" s="42" t="s">
        <v>43</v>
      </c>
      <c r="C627" s="42" t="s">
        <v>61</v>
      </c>
      <c r="D627" s="38">
        <v>9000090020</v>
      </c>
      <c r="E627" s="38">
        <v>120</v>
      </c>
      <c r="F627" s="38">
        <v>1</v>
      </c>
      <c r="G627" s="46">
        <v>3468.55</v>
      </c>
      <c r="H627" s="46">
        <v>2794.53854</v>
      </c>
      <c r="I627" s="46">
        <v>3500</v>
      </c>
      <c r="J627" s="46">
        <v>3500</v>
      </c>
      <c r="K627" s="46">
        <v>3500</v>
      </c>
    </row>
    <row r="628" spans="1:11" ht="30">
      <c r="A628" s="31" t="s">
        <v>216</v>
      </c>
      <c r="B628" s="42" t="s">
        <v>43</v>
      </c>
      <c r="C628" s="42" t="s">
        <v>61</v>
      </c>
      <c r="D628" s="38">
        <v>9000090020</v>
      </c>
      <c r="E628" s="38">
        <v>200</v>
      </c>
      <c r="F628" s="36"/>
      <c r="G628" s="46">
        <f aca="true" t="shared" si="143" ref="G628:K629">G629</f>
        <v>210.2</v>
      </c>
      <c r="H628" s="46">
        <f t="shared" si="143"/>
        <v>305.43192</v>
      </c>
      <c r="I628" s="46">
        <f t="shared" si="143"/>
        <v>500</v>
      </c>
      <c r="J628" s="46">
        <f t="shared" si="143"/>
        <v>500</v>
      </c>
      <c r="K628" s="46">
        <f t="shared" si="143"/>
        <v>500</v>
      </c>
    </row>
    <row r="629" spans="1:11" ht="30">
      <c r="A629" s="6" t="s">
        <v>20</v>
      </c>
      <c r="B629" s="42" t="s">
        <v>43</v>
      </c>
      <c r="C629" s="42" t="s">
        <v>61</v>
      </c>
      <c r="D629" s="38">
        <v>9000090020</v>
      </c>
      <c r="E629" s="38">
        <v>240</v>
      </c>
      <c r="F629" s="36"/>
      <c r="G629" s="46">
        <f t="shared" si="143"/>
        <v>210.2</v>
      </c>
      <c r="H629" s="46">
        <f t="shared" si="143"/>
        <v>305.43192</v>
      </c>
      <c r="I629" s="46">
        <f t="shared" si="143"/>
        <v>500</v>
      </c>
      <c r="J629" s="46">
        <f t="shared" si="143"/>
        <v>500</v>
      </c>
      <c r="K629" s="46">
        <f t="shared" si="143"/>
        <v>500</v>
      </c>
    </row>
    <row r="630" spans="1:11" ht="15">
      <c r="A630" s="7" t="s">
        <v>8</v>
      </c>
      <c r="B630" s="42" t="s">
        <v>43</v>
      </c>
      <c r="C630" s="42" t="s">
        <v>61</v>
      </c>
      <c r="D630" s="38">
        <v>9000090020</v>
      </c>
      <c r="E630" s="38">
        <v>240</v>
      </c>
      <c r="F630" s="38">
        <v>1</v>
      </c>
      <c r="G630" s="46">
        <v>210.2</v>
      </c>
      <c r="H630" s="46">
        <v>305.43192</v>
      </c>
      <c r="I630" s="46">
        <v>500</v>
      </c>
      <c r="J630" s="46">
        <v>500</v>
      </c>
      <c r="K630" s="46">
        <v>500</v>
      </c>
    </row>
    <row r="631" spans="1:11" ht="15">
      <c r="A631" s="6" t="s">
        <v>21</v>
      </c>
      <c r="B631" s="42" t="s">
        <v>43</v>
      </c>
      <c r="C631" s="42" t="s">
        <v>61</v>
      </c>
      <c r="D631" s="38">
        <v>9000090020</v>
      </c>
      <c r="E631" s="38">
        <v>800</v>
      </c>
      <c r="F631" s="36"/>
      <c r="G631" s="46">
        <f aca="true" t="shared" si="144" ref="G631:K632">G632</f>
        <v>365.45</v>
      </c>
      <c r="H631" s="46">
        <f t="shared" si="144"/>
        <v>0.8</v>
      </c>
      <c r="I631" s="46">
        <f t="shared" si="144"/>
        <v>100</v>
      </c>
      <c r="J631" s="46">
        <f t="shared" si="144"/>
        <v>100</v>
      </c>
      <c r="K631" s="46">
        <f t="shared" si="144"/>
        <v>100</v>
      </c>
    </row>
    <row r="632" spans="1:11" ht="15">
      <c r="A632" s="6" t="s">
        <v>22</v>
      </c>
      <c r="B632" s="42" t="s">
        <v>43</v>
      </c>
      <c r="C632" s="42" t="s">
        <v>61</v>
      </c>
      <c r="D632" s="38">
        <v>9000090020</v>
      </c>
      <c r="E632" s="38">
        <v>850</v>
      </c>
      <c r="F632" s="36"/>
      <c r="G632" s="46">
        <f t="shared" si="144"/>
        <v>365.45</v>
      </c>
      <c r="H632" s="46">
        <f t="shared" si="144"/>
        <v>0.8</v>
      </c>
      <c r="I632" s="46">
        <f t="shared" si="144"/>
        <v>100</v>
      </c>
      <c r="J632" s="46">
        <f t="shared" si="144"/>
        <v>100</v>
      </c>
      <c r="K632" s="46">
        <f t="shared" si="144"/>
        <v>100</v>
      </c>
    </row>
    <row r="633" spans="1:11" ht="15">
      <c r="A633" s="7" t="s">
        <v>8</v>
      </c>
      <c r="B633" s="42" t="s">
        <v>43</v>
      </c>
      <c r="C633" s="42" t="s">
        <v>61</v>
      </c>
      <c r="D633" s="38">
        <v>9000090020</v>
      </c>
      <c r="E633" s="38">
        <v>850</v>
      </c>
      <c r="F633" s="38">
        <v>1</v>
      </c>
      <c r="G633" s="46">
        <v>365.45</v>
      </c>
      <c r="H633" s="46">
        <v>0.8</v>
      </c>
      <c r="I633" s="46">
        <v>100</v>
      </c>
      <c r="J633" s="46">
        <v>100</v>
      </c>
      <c r="K633" s="46">
        <v>100</v>
      </c>
    </row>
    <row r="634" spans="1:15" ht="45" hidden="1">
      <c r="A634" s="6" t="s">
        <v>593</v>
      </c>
      <c r="B634" s="42" t="s">
        <v>43</v>
      </c>
      <c r="C634" s="42" t="s">
        <v>61</v>
      </c>
      <c r="D634" s="38">
        <v>9000055490</v>
      </c>
      <c r="E634" s="36"/>
      <c r="F634" s="36"/>
      <c r="G634" s="46" t="e">
        <f>G635+#REF!+H640</f>
        <v>#REF!</v>
      </c>
      <c r="H634" s="258">
        <f>I634-J634</f>
        <v>0</v>
      </c>
      <c r="I634" s="46">
        <f>I635</f>
        <v>0</v>
      </c>
      <c r="J634" s="46">
        <f>J635</f>
        <v>0</v>
      </c>
      <c r="K634" s="46">
        <f>K635</f>
        <v>0</v>
      </c>
      <c r="M634" s="261"/>
      <c r="N634" s="49"/>
      <c r="O634" s="49"/>
    </row>
    <row r="635" spans="1:15" ht="60" hidden="1">
      <c r="A635" s="6" t="s">
        <v>17</v>
      </c>
      <c r="B635" s="42" t="s">
        <v>43</v>
      </c>
      <c r="C635" s="42" t="s">
        <v>61</v>
      </c>
      <c r="D635" s="38">
        <v>9000055490</v>
      </c>
      <c r="E635" s="38">
        <v>100</v>
      </c>
      <c r="F635" s="36"/>
      <c r="G635" s="46">
        <f aca="true" t="shared" si="145" ref="G635:K636">G636</f>
        <v>2379</v>
      </c>
      <c r="H635" s="258">
        <f>I635-J635</f>
        <v>0</v>
      </c>
      <c r="I635" s="46">
        <f t="shared" si="145"/>
        <v>0</v>
      </c>
      <c r="J635" s="46">
        <f t="shared" si="145"/>
        <v>0</v>
      </c>
      <c r="K635" s="46">
        <f t="shared" si="145"/>
        <v>0</v>
      </c>
      <c r="M635" s="261"/>
      <c r="N635" s="49"/>
      <c r="O635" s="49"/>
    </row>
    <row r="636" spans="1:15" ht="30" hidden="1">
      <c r="A636" s="6" t="s">
        <v>18</v>
      </c>
      <c r="B636" s="42" t="s">
        <v>43</v>
      </c>
      <c r="C636" s="42" t="s">
        <v>61</v>
      </c>
      <c r="D636" s="38">
        <v>9000055490</v>
      </c>
      <c r="E636" s="38">
        <v>120</v>
      </c>
      <c r="F636" s="36"/>
      <c r="G636" s="46">
        <f t="shared" si="145"/>
        <v>2379</v>
      </c>
      <c r="H636" s="258">
        <f>I636-J636</f>
        <v>0</v>
      </c>
      <c r="I636" s="46">
        <f t="shared" si="145"/>
        <v>0</v>
      </c>
      <c r="J636" s="46">
        <f t="shared" si="145"/>
        <v>0</v>
      </c>
      <c r="K636" s="46">
        <f t="shared" si="145"/>
        <v>0</v>
      </c>
      <c r="M636" s="261"/>
      <c r="N636" s="49"/>
      <c r="O636" s="49"/>
    </row>
    <row r="637" spans="1:15" ht="15" hidden="1">
      <c r="A637" s="7" t="s">
        <v>9</v>
      </c>
      <c r="B637" s="42" t="s">
        <v>43</v>
      </c>
      <c r="C637" s="42" t="s">
        <v>61</v>
      </c>
      <c r="D637" s="38">
        <v>9000055490</v>
      </c>
      <c r="E637" s="38">
        <v>120</v>
      </c>
      <c r="F637" s="38">
        <v>2</v>
      </c>
      <c r="G637" s="46">
        <v>2379</v>
      </c>
      <c r="H637" s="258">
        <f>I637-J637</f>
        <v>0</v>
      </c>
      <c r="I637" s="46"/>
      <c r="J637" s="46"/>
      <c r="K637" s="46"/>
      <c r="M637" s="261"/>
      <c r="N637" s="49"/>
      <c r="O637" s="49"/>
    </row>
    <row r="638" spans="1:11" ht="15">
      <c r="A638" s="136" t="s">
        <v>413</v>
      </c>
      <c r="B638" s="42" t="s">
        <v>43</v>
      </c>
      <c r="C638" s="42" t="s">
        <v>61</v>
      </c>
      <c r="D638" s="38">
        <v>9000090750</v>
      </c>
      <c r="E638" s="36"/>
      <c r="F638" s="36"/>
      <c r="G638" s="46">
        <f>G639+G642+G649+G647</f>
        <v>4617</v>
      </c>
      <c r="H638" s="46">
        <f>H639+H642+H649</f>
        <v>3244.47658</v>
      </c>
      <c r="I638" s="46">
        <f>I639+I642+I649+I647</f>
        <v>3750</v>
      </c>
      <c r="J638" s="46">
        <f>J639+J642+J649+J647</f>
        <v>3750</v>
      </c>
      <c r="K638" s="46">
        <f>K639+K642+K649+K647</f>
        <v>3750</v>
      </c>
    </row>
    <row r="639" spans="1:11" ht="60">
      <c r="A639" s="6" t="s">
        <v>17</v>
      </c>
      <c r="B639" s="42" t="s">
        <v>43</v>
      </c>
      <c r="C639" s="42" t="s">
        <v>61</v>
      </c>
      <c r="D639" s="38">
        <v>9000090750</v>
      </c>
      <c r="E639" s="38">
        <v>100</v>
      </c>
      <c r="F639" s="36"/>
      <c r="G639" s="46">
        <f aca="true" t="shared" si="146" ref="G639:K640">G640</f>
        <v>4200</v>
      </c>
      <c r="H639" s="46">
        <f t="shared" si="146"/>
        <v>3176.15022</v>
      </c>
      <c r="I639" s="46">
        <f t="shared" si="146"/>
        <v>3600</v>
      </c>
      <c r="J639" s="46">
        <f t="shared" si="146"/>
        <v>3600</v>
      </c>
      <c r="K639" s="46">
        <f t="shared" si="146"/>
        <v>3600</v>
      </c>
    </row>
    <row r="640" spans="1:11" ht="15">
      <c r="A640" s="6" t="s">
        <v>244</v>
      </c>
      <c r="B640" s="42" t="s">
        <v>43</v>
      </c>
      <c r="C640" s="42" t="s">
        <v>61</v>
      </c>
      <c r="D640" s="38">
        <v>9000090750</v>
      </c>
      <c r="E640" s="38">
        <v>110</v>
      </c>
      <c r="F640" s="36"/>
      <c r="G640" s="46">
        <f t="shared" si="146"/>
        <v>4200</v>
      </c>
      <c r="H640" s="46">
        <f t="shared" si="146"/>
        <v>3176.15022</v>
      </c>
      <c r="I640" s="46">
        <f t="shared" si="146"/>
        <v>3600</v>
      </c>
      <c r="J640" s="46">
        <f t="shared" si="146"/>
        <v>3600</v>
      </c>
      <c r="K640" s="46">
        <f t="shared" si="146"/>
        <v>3600</v>
      </c>
    </row>
    <row r="641" spans="1:11" ht="15">
      <c r="A641" s="7" t="s">
        <v>8</v>
      </c>
      <c r="B641" s="42" t="s">
        <v>43</v>
      </c>
      <c r="C641" s="42" t="s">
        <v>61</v>
      </c>
      <c r="D641" s="38">
        <v>9000090750</v>
      </c>
      <c r="E641" s="38">
        <v>110</v>
      </c>
      <c r="F641" s="38">
        <v>1</v>
      </c>
      <c r="G641" s="46">
        <v>4200</v>
      </c>
      <c r="H641" s="46">
        <v>3176.15022</v>
      </c>
      <c r="I641" s="46">
        <v>3600</v>
      </c>
      <c r="J641" s="46">
        <v>3600</v>
      </c>
      <c r="K641" s="46">
        <v>3600</v>
      </c>
    </row>
    <row r="642" spans="1:11" ht="30">
      <c r="A642" s="31" t="s">
        <v>216</v>
      </c>
      <c r="B642" s="42" t="s">
        <v>43</v>
      </c>
      <c r="C642" s="42" t="s">
        <v>61</v>
      </c>
      <c r="D642" s="38">
        <v>9000090750</v>
      </c>
      <c r="E642" s="38">
        <v>200</v>
      </c>
      <c r="F642" s="36"/>
      <c r="G642" s="46">
        <f aca="true" t="shared" si="147" ref="G642:K643">G643</f>
        <v>83</v>
      </c>
      <c r="H642" s="46">
        <f t="shared" si="147"/>
        <v>67.9096</v>
      </c>
      <c r="I642" s="46">
        <f t="shared" si="147"/>
        <v>100</v>
      </c>
      <c r="J642" s="46">
        <f t="shared" si="147"/>
        <v>100</v>
      </c>
      <c r="K642" s="46">
        <f t="shared" si="147"/>
        <v>100</v>
      </c>
    </row>
    <row r="643" spans="1:11" ht="30">
      <c r="A643" s="6" t="s">
        <v>20</v>
      </c>
      <c r="B643" s="42" t="s">
        <v>43</v>
      </c>
      <c r="C643" s="42" t="s">
        <v>61</v>
      </c>
      <c r="D643" s="38">
        <v>9000090750</v>
      </c>
      <c r="E643" s="38">
        <v>240</v>
      </c>
      <c r="F643" s="36"/>
      <c r="G643" s="46">
        <f t="shared" si="147"/>
        <v>83</v>
      </c>
      <c r="H643" s="46">
        <f t="shared" si="147"/>
        <v>67.9096</v>
      </c>
      <c r="I643" s="46">
        <f t="shared" si="147"/>
        <v>100</v>
      </c>
      <c r="J643" s="46">
        <f t="shared" si="147"/>
        <v>100</v>
      </c>
      <c r="K643" s="46">
        <f t="shared" si="147"/>
        <v>100</v>
      </c>
    </row>
    <row r="644" spans="1:11" ht="15">
      <c r="A644" s="7" t="s">
        <v>8</v>
      </c>
      <c r="B644" s="42" t="s">
        <v>43</v>
      </c>
      <c r="C644" s="42" t="s">
        <v>61</v>
      </c>
      <c r="D644" s="38">
        <v>9000090750</v>
      </c>
      <c r="E644" s="38">
        <v>240</v>
      </c>
      <c r="F644" s="38">
        <v>1</v>
      </c>
      <c r="G644" s="46">
        <v>83</v>
      </c>
      <c r="H644" s="46">
        <v>67.9096</v>
      </c>
      <c r="I644" s="46">
        <v>100</v>
      </c>
      <c r="J644" s="46">
        <v>100</v>
      </c>
      <c r="K644" s="46">
        <v>100</v>
      </c>
    </row>
    <row r="645" spans="1:11" ht="15">
      <c r="A645" s="6" t="s">
        <v>21</v>
      </c>
      <c r="B645" s="42" t="s">
        <v>43</v>
      </c>
      <c r="C645" s="42" t="s">
        <v>61</v>
      </c>
      <c r="D645" s="38">
        <v>9000090750</v>
      </c>
      <c r="E645" s="38">
        <v>800</v>
      </c>
      <c r="F645" s="36"/>
      <c r="G645" s="46">
        <f>G648+G646</f>
        <v>334</v>
      </c>
      <c r="H645" s="46">
        <f>H648</f>
        <v>0.41676</v>
      </c>
      <c r="I645" s="46">
        <f>I648+I646</f>
        <v>50</v>
      </c>
      <c r="J645" s="46">
        <f>J648+J646</f>
        <v>50</v>
      </c>
      <c r="K645" s="46">
        <f>K648+K646</f>
        <v>50</v>
      </c>
    </row>
    <row r="646" spans="1:12" ht="15" customHeight="1" hidden="1">
      <c r="A646" s="6" t="s">
        <v>217</v>
      </c>
      <c r="B646" s="42" t="s">
        <v>43</v>
      </c>
      <c r="C646" s="42" t="s">
        <v>61</v>
      </c>
      <c r="D646" s="38">
        <v>9000090750</v>
      </c>
      <c r="E646" s="38">
        <v>830</v>
      </c>
      <c r="F646" s="38"/>
      <c r="G646" s="46">
        <f>G647</f>
        <v>1</v>
      </c>
      <c r="H646" s="46">
        <f>H647</f>
        <v>1736.23365</v>
      </c>
      <c r="I646" s="46">
        <f>I647</f>
        <v>0</v>
      </c>
      <c r="J646" s="46">
        <f>J647</f>
        <v>0</v>
      </c>
      <c r="K646" s="46">
        <f>K647</f>
        <v>0</v>
      </c>
      <c r="L646" s="49"/>
    </row>
    <row r="647" spans="1:12" ht="15" customHeight="1" hidden="1">
      <c r="A647" s="7" t="s">
        <v>8</v>
      </c>
      <c r="B647" s="42" t="s">
        <v>43</v>
      </c>
      <c r="C647" s="42" t="s">
        <v>61</v>
      </c>
      <c r="D647" s="38">
        <v>9000090750</v>
      </c>
      <c r="E647" s="38">
        <v>830</v>
      </c>
      <c r="F647" s="38">
        <v>1</v>
      </c>
      <c r="G647" s="46">
        <v>1</v>
      </c>
      <c r="H647" s="46">
        <v>1736.23365</v>
      </c>
      <c r="I647" s="46"/>
      <c r="J647" s="46"/>
      <c r="K647" s="46"/>
      <c r="L647" s="49"/>
    </row>
    <row r="648" spans="1:11" ht="15">
      <c r="A648" s="6" t="s">
        <v>22</v>
      </c>
      <c r="B648" s="42" t="s">
        <v>43</v>
      </c>
      <c r="C648" s="42" t="s">
        <v>61</v>
      </c>
      <c r="D648" s="38">
        <v>9000090750</v>
      </c>
      <c r="E648" s="38">
        <v>850</v>
      </c>
      <c r="F648" s="36"/>
      <c r="G648" s="46">
        <f>G649</f>
        <v>333</v>
      </c>
      <c r="H648" s="46">
        <f>H649</f>
        <v>0.41676</v>
      </c>
      <c r="I648" s="46">
        <f>I649</f>
        <v>50</v>
      </c>
      <c r="J648" s="46">
        <f>J649</f>
        <v>50</v>
      </c>
      <c r="K648" s="46">
        <f>K649</f>
        <v>50</v>
      </c>
    </row>
    <row r="649" spans="1:11" ht="15">
      <c r="A649" s="7" t="s">
        <v>8</v>
      </c>
      <c r="B649" s="42" t="s">
        <v>43</v>
      </c>
      <c r="C649" s="42" t="s">
        <v>61</v>
      </c>
      <c r="D649" s="38">
        <v>9000090750</v>
      </c>
      <c r="E649" s="38">
        <v>850</v>
      </c>
      <c r="F649" s="38">
        <v>1</v>
      </c>
      <c r="G649" s="46">
        <v>333</v>
      </c>
      <c r="H649" s="46">
        <v>0.41676</v>
      </c>
      <c r="I649" s="46">
        <v>50</v>
      </c>
      <c r="J649" s="46">
        <v>50</v>
      </c>
      <c r="K649" s="46">
        <v>50</v>
      </c>
    </row>
    <row r="650" spans="1:11" ht="15">
      <c r="A650" s="6" t="s">
        <v>421</v>
      </c>
      <c r="B650" s="42" t="s">
        <v>43</v>
      </c>
      <c r="C650" s="42" t="s">
        <v>61</v>
      </c>
      <c r="D650" s="38">
        <v>9000090760</v>
      </c>
      <c r="E650" s="36"/>
      <c r="F650" s="36"/>
      <c r="G650" s="46">
        <f>G651+G654</f>
        <v>862</v>
      </c>
      <c r="H650" s="46">
        <f>H651+H654</f>
        <v>600.67177</v>
      </c>
      <c r="I650" s="46">
        <f>I651+I654</f>
        <v>1000</v>
      </c>
      <c r="J650" s="46">
        <f>J651+J654</f>
        <v>1000</v>
      </c>
      <c r="K650" s="46">
        <f>K651+K654</f>
        <v>1000</v>
      </c>
    </row>
    <row r="651" spans="1:11" ht="60">
      <c r="A651" s="6" t="s">
        <v>17</v>
      </c>
      <c r="B651" s="42" t="s">
        <v>43</v>
      </c>
      <c r="C651" s="42" t="s">
        <v>61</v>
      </c>
      <c r="D651" s="38">
        <v>9000090760</v>
      </c>
      <c r="E651" s="38">
        <v>100</v>
      </c>
      <c r="F651" s="36"/>
      <c r="G651" s="46">
        <f aca="true" t="shared" si="148" ref="G651:K652">G652</f>
        <v>862</v>
      </c>
      <c r="H651" s="46">
        <f t="shared" si="148"/>
        <v>570.55177</v>
      </c>
      <c r="I651" s="46">
        <f t="shared" si="148"/>
        <v>1000</v>
      </c>
      <c r="J651" s="46">
        <f t="shared" si="148"/>
        <v>1000</v>
      </c>
      <c r="K651" s="46">
        <f t="shared" si="148"/>
        <v>1000</v>
      </c>
    </row>
    <row r="652" spans="1:11" ht="15">
      <c r="A652" s="6" t="s">
        <v>244</v>
      </c>
      <c r="B652" s="42" t="s">
        <v>43</v>
      </c>
      <c r="C652" s="42" t="s">
        <v>61</v>
      </c>
      <c r="D652" s="38">
        <v>9000090760</v>
      </c>
      <c r="E652" s="38">
        <v>110</v>
      </c>
      <c r="F652" s="36"/>
      <c r="G652" s="46">
        <f t="shared" si="148"/>
        <v>862</v>
      </c>
      <c r="H652" s="46">
        <f t="shared" si="148"/>
        <v>570.55177</v>
      </c>
      <c r="I652" s="46">
        <f t="shared" si="148"/>
        <v>1000</v>
      </c>
      <c r="J652" s="46">
        <f t="shared" si="148"/>
        <v>1000</v>
      </c>
      <c r="K652" s="46">
        <f t="shared" si="148"/>
        <v>1000</v>
      </c>
    </row>
    <row r="653" spans="1:11" ht="15">
      <c r="A653" s="7" t="s">
        <v>8</v>
      </c>
      <c r="B653" s="42" t="s">
        <v>43</v>
      </c>
      <c r="C653" s="42" t="s">
        <v>61</v>
      </c>
      <c r="D653" s="38">
        <v>9000090760</v>
      </c>
      <c r="E653" s="38">
        <v>110</v>
      </c>
      <c r="F653" s="38">
        <v>1</v>
      </c>
      <c r="G653" s="46">
        <v>862</v>
      </c>
      <c r="H653" s="46">
        <v>570.55177</v>
      </c>
      <c r="I653" s="46">
        <v>1000</v>
      </c>
      <c r="J653" s="46">
        <v>1000</v>
      </c>
      <c r="K653" s="46">
        <v>1000</v>
      </c>
    </row>
    <row r="654" spans="1:11" ht="30" customHeight="1" hidden="1">
      <c r="A654" s="31" t="s">
        <v>216</v>
      </c>
      <c r="B654" s="42" t="s">
        <v>43</v>
      </c>
      <c r="C654" s="42" t="s">
        <v>61</v>
      </c>
      <c r="D654" s="38">
        <v>9000090760</v>
      </c>
      <c r="E654" s="38">
        <v>200</v>
      </c>
      <c r="F654" s="36"/>
      <c r="G654" s="46">
        <f aca="true" t="shared" si="149" ref="G654:K655">G655</f>
        <v>0</v>
      </c>
      <c r="H654" s="46">
        <f t="shared" si="149"/>
        <v>30.12</v>
      </c>
      <c r="I654" s="46">
        <f t="shared" si="149"/>
        <v>0</v>
      </c>
      <c r="J654" s="46">
        <f t="shared" si="149"/>
        <v>0</v>
      </c>
      <c r="K654" s="46">
        <f t="shared" si="149"/>
        <v>0</v>
      </c>
    </row>
    <row r="655" spans="1:11" ht="30" customHeight="1" hidden="1">
      <c r="A655" s="6" t="s">
        <v>20</v>
      </c>
      <c r="B655" s="42" t="s">
        <v>43</v>
      </c>
      <c r="C655" s="42" t="s">
        <v>61</v>
      </c>
      <c r="D655" s="38">
        <v>9000090760</v>
      </c>
      <c r="E655" s="38">
        <v>240</v>
      </c>
      <c r="F655" s="36"/>
      <c r="G655" s="46">
        <f t="shared" si="149"/>
        <v>0</v>
      </c>
      <c r="H655" s="46">
        <f t="shared" si="149"/>
        <v>30.12</v>
      </c>
      <c r="I655" s="46">
        <f t="shared" si="149"/>
        <v>0</v>
      </c>
      <c r="J655" s="46">
        <f t="shared" si="149"/>
        <v>0</v>
      </c>
      <c r="K655" s="46">
        <f t="shared" si="149"/>
        <v>0</v>
      </c>
    </row>
    <row r="656" spans="1:11" ht="15" customHeight="1" hidden="1">
      <c r="A656" s="7" t="s">
        <v>8</v>
      </c>
      <c r="B656" s="42" t="s">
        <v>43</v>
      </c>
      <c r="C656" s="42" t="s">
        <v>61</v>
      </c>
      <c r="D656" s="38">
        <v>9000090760</v>
      </c>
      <c r="E656" s="38">
        <v>240</v>
      </c>
      <c r="F656" s="38">
        <v>1</v>
      </c>
      <c r="G656" s="46"/>
      <c r="H656" s="46">
        <v>30.12</v>
      </c>
      <c r="I656" s="46"/>
      <c r="J656" s="46"/>
      <c r="K656" s="46"/>
    </row>
    <row r="657" spans="1:11" ht="15">
      <c r="A657" s="5" t="s">
        <v>115</v>
      </c>
      <c r="B657" s="112" t="s">
        <v>116</v>
      </c>
      <c r="C657" s="41"/>
      <c r="D657" s="36"/>
      <c r="E657" s="36"/>
      <c r="F657" s="36"/>
      <c r="G657" s="219" t="e">
        <f>G660+#REF!</f>
        <v>#REF!</v>
      </c>
      <c r="H657" s="219" t="e">
        <f>H660+#REF!</f>
        <v>#REF!</v>
      </c>
      <c r="I657" s="219">
        <f>I658+I659</f>
        <v>9002</v>
      </c>
      <c r="J657" s="269">
        <f>J658+J659</f>
        <v>9002</v>
      </c>
      <c r="K657" s="269">
        <f>K658+K659</f>
        <v>9002</v>
      </c>
    </row>
    <row r="658" spans="1:14" ht="15">
      <c r="A658" s="5" t="s">
        <v>8</v>
      </c>
      <c r="B658" s="43" t="s">
        <v>121</v>
      </c>
      <c r="C658" s="41"/>
      <c r="D658" s="36"/>
      <c r="E658" s="36"/>
      <c r="F658" s="36"/>
      <c r="G658" s="219" t="e">
        <f>G665+G673+#REF!+#REF!+#REF!+#REF!+#REF!+#REF!+#REF!+#REF!+#REF!</f>
        <v>#REF!</v>
      </c>
      <c r="H658" s="219" t="e">
        <f>H665+#REF!+#REF!+#REF!+H1093+H1096+H1103+H1106+H1113+H1116+#REF!+#REF!+H1087+H1099+H1109+#REF!</f>
        <v>#REF!</v>
      </c>
      <c r="I658" s="219">
        <f>I665+I673+I682+I685+I688+I701+I708+I723+I732+I743+I748</f>
        <v>9002</v>
      </c>
      <c r="J658" s="269">
        <f>J665+J673+J682+J685+J688+J701+J708+J723+J732+J743+J748</f>
        <v>9002</v>
      </c>
      <c r="K658" s="269">
        <f>K665+K673+K682+K685+K688+K701+K708+K723+K732+K743+K748</f>
        <v>9002</v>
      </c>
      <c r="N658" s="49"/>
    </row>
    <row r="659" spans="1:11" ht="15">
      <c r="A659" s="5" t="s">
        <v>9</v>
      </c>
      <c r="B659" s="43" t="s">
        <v>122</v>
      </c>
      <c r="C659" s="41"/>
      <c r="D659" s="36"/>
      <c r="E659" s="36"/>
      <c r="F659" s="36"/>
      <c r="G659" s="219" t="e">
        <f>G669+#REF!+#REF!+#REF!+G677+#REF!</f>
        <v>#REF!</v>
      </c>
      <c r="H659" s="219" t="e">
        <f>#REF!+#REF!+#REF!+#REF!+#REF!+H1224+H1232+H1236+#REF!+H1246+#REF!+#REF!+#REF!+H1248+#REF!+H1228</f>
        <v>#REF!</v>
      </c>
      <c r="I659" s="219">
        <f>I669+I716+I728+I740+I712</f>
        <v>0</v>
      </c>
      <c r="J659" s="269">
        <f>J669+J716+J728+J740+J712</f>
        <v>0</v>
      </c>
      <c r="K659" s="269">
        <f>K669+K716+K728+K740+K712</f>
        <v>0</v>
      </c>
    </row>
    <row r="660" spans="1:11" ht="15">
      <c r="A660" s="5" t="s">
        <v>117</v>
      </c>
      <c r="B660" s="112" t="s">
        <v>116</v>
      </c>
      <c r="C660" s="112" t="s">
        <v>118</v>
      </c>
      <c r="D660" s="37"/>
      <c r="E660" s="37"/>
      <c r="F660" s="37"/>
      <c r="G660" s="219" t="e">
        <f>G661+#REF!+#REF!+#REF!+#REF!+#REF!</f>
        <v>#REF!</v>
      </c>
      <c r="H660" s="219" t="e">
        <f>H661+#REF!+#REF!+#REF!+#REF!</f>
        <v>#REF!</v>
      </c>
      <c r="I660" s="219">
        <f>I661+I678+I693+I744</f>
        <v>9002</v>
      </c>
      <c r="J660" s="269">
        <f>J661+J678+J693+J744</f>
        <v>9002</v>
      </c>
      <c r="K660" s="269">
        <f>K661+K678+K693+K744</f>
        <v>9002</v>
      </c>
    </row>
    <row r="661" spans="1:11" ht="15">
      <c r="A661" s="6" t="s">
        <v>16</v>
      </c>
      <c r="B661" s="42" t="s">
        <v>116</v>
      </c>
      <c r="C661" s="42" t="s">
        <v>118</v>
      </c>
      <c r="D661" s="38">
        <v>9000000000</v>
      </c>
      <c r="E661" s="36"/>
      <c r="F661" s="36"/>
      <c r="G661" s="46" t="e">
        <f>G662+G670+G666+G674+#REF!+#REF!</f>
        <v>#REF!</v>
      </c>
      <c r="H661" s="46" t="e">
        <f>H662+#REF!+H670</f>
        <v>#REF!</v>
      </c>
      <c r="I661" s="46">
        <f>I662+I670+I666</f>
        <v>9000</v>
      </c>
      <c r="J661" s="46">
        <f>J662+J670+J666</f>
        <v>9000</v>
      </c>
      <c r="K661" s="46">
        <f>K662+K670+K666</f>
        <v>9000</v>
      </c>
    </row>
    <row r="662" spans="1:11" ht="30">
      <c r="A662" s="6" t="s">
        <v>419</v>
      </c>
      <c r="B662" s="42" t="s">
        <v>116</v>
      </c>
      <c r="C662" s="42" t="s">
        <v>118</v>
      </c>
      <c r="D662" s="38">
        <v>9000090810</v>
      </c>
      <c r="E662" s="36"/>
      <c r="F662" s="36"/>
      <c r="G662" s="46">
        <f aca="true" t="shared" si="150" ref="G662:K664">G663</f>
        <v>2000</v>
      </c>
      <c r="H662" s="46">
        <f t="shared" si="150"/>
        <v>880.31705</v>
      </c>
      <c r="I662" s="46">
        <f t="shared" si="150"/>
        <v>3000</v>
      </c>
      <c r="J662" s="46">
        <f t="shared" si="150"/>
        <v>3000</v>
      </c>
      <c r="K662" s="46">
        <f t="shared" si="150"/>
        <v>3000</v>
      </c>
    </row>
    <row r="663" spans="1:11" ht="30">
      <c r="A663" s="6" t="s">
        <v>46</v>
      </c>
      <c r="B663" s="42" t="s">
        <v>116</v>
      </c>
      <c r="C663" s="42" t="s">
        <v>118</v>
      </c>
      <c r="D663" s="38">
        <v>9000090810</v>
      </c>
      <c r="E663" s="38">
        <v>600</v>
      </c>
      <c r="F663" s="36"/>
      <c r="G663" s="46">
        <f t="shared" si="150"/>
        <v>2000</v>
      </c>
      <c r="H663" s="46">
        <f t="shared" si="150"/>
        <v>880.31705</v>
      </c>
      <c r="I663" s="46">
        <f t="shared" si="150"/>
        <v>3000</v>
      </c>
      <c r="J663" s="46">
        <f t="shared" si="150"/>
        <v>3000</v>
      </c>
      <c r="K663" s="46">
        <f t="shared" si="150"/>
        <v>3000</v>
      </c>
    </row>
    <row r="664" spans="1:11" ht="15">
      <c r="A664" s="6" t="s">
        <v>47</v>
      </c>
      <c r="B664" s="42" t="s">
        <v>116</v>
      </c>
      <c r="C664" s="42" t="s">
        <v>118</v>
      </c>
      <c r="D664" s="38">
        <v>9000090810</v>
      </c>
      <c r="E664" s="38">
        <v>610</v>
      </c>
      <c r="F664" s="36"/>
      <c r="G664" s="46">
        <f t="shared" si="150"/>
        <v>2000</v>
      </c>
      <c r="H664" s="46">
        <f t="shared" si="150"/>
        <v>880.31705</v>
      </c>
      <c r="I664" s="46">
        <f t="shared" si="150"/>
        <v>3000</v>
      </c>
      <c r="J664" s="46">
        <f t="shared" si="150"/>
        <v>3000</v>
      </c>
      <c r="K664" s="46">
        <f t="shared" si="150"/>
        <v>3000</v>
      </c>
    </row>
    <row r="665" spans="1:11" ht="15">
      <c r="A665" s="7" t="s">
        <v>8</v>
      </c>
      <c r="B665" s="42" t="s">
        <v>116</v>
      </c>
      <c r="C665" s="42" t="s">
        <v>118</v>
      </c>
      <c r="D665" s="38">
        <v>9000090810</v>
      </c>
      <c r="E665" s="38">
        <v>610</v>
      </c>
      <c r="F665" s="38">
        <v>1</v>
      </c>
      <c r="G665" s="46">
        <v>2000</v>
      </c>
      <c r="H665" s="46">
        <v>880.31705</v>
      </c>
      <c r="I665" s="46">
        <v>3000</v>
      </c>
      <c r="J665" s="46">
        <v>3000</v>
      </c>
      <c r="K665" s="46">
        <v>3000</v>
      </c>
    </row>
    <row r="666" spans="1:11" ht="33" customHeight="1">
      <c r="A666" s="6" t="s">
        <v>419</v>
      </c>
      <c r="B666" s="42" t="s">
        <v>116</v>
      </c>
      <c r="C666" s="42" t="s">
        <v>118</v>
      </c>
      <c r="D666" s="38">
        <v>9000090820</v>
      </c>
      <c r="E666" s="36"/>
      <c r="F666" s="36"/>
      <c r="G666" s="46">
        <f>G667</f>
        <v>1706.1</v>
      </c>
      <c r="H666" s="46">
        <f aca="true" t="shared" si="151" ref="G666:K668">H667</f>
        <v>1237.89</v>
      </c>
      <c r="I666" s="46">
        <f>I667</f>
        <v>0</v>
      </c>
      <c r="J666" s="46">
        <f>J667</f>
        <v>0</v>
      </c>
      <c r="K666" s="46">
        <f>K667</f>
        <v>0</v>
      </c>
    </row>
    <row r="667" spans="1:11" ht="30">
      <c r="A667" s="6" t="s">
        <v>46</v>
      </c>
      <c r="B667" s="42" t="s">
        <v>116</v>
      </c>
      <c r="C667" s="42" t="s">
        <v>118</v>
      </c>
      <c r="D667" s="38">
        <v>9000090820</v>
      </c>
      <c r="E667" s="38">
        <v>600</v>
      </c>
      <c r="F667" s="36"/>
      <c r="G667" s="46">
        <f t="shared" si="151"/>
        <v>1706.1</v>
      </c>
      <c r="H667" s="46">
        <f t="shared" si="151"/>
        <v>1237.89</v>
      </c>
      <c r="I667" s="46">
        <f t="shared" si="151"/>
        <v>0</v>
      </c>
      <c r="J667" s="46">
        <f t="shared" si="151"/>
        <v>0</v>
      </c>
      <c r="K667" s="46">
        <f t="shared" si="151"/>
        <v>0</v>
      </c>
    </row>
    <row r="668" spans="1:11" ht="15">
      <c r="A668" s="6" t="s">
        <v>47</v>
      </c>
      <c r="B668" s="42" t="s">
        <v>116</v>
      </c>
      <c r="C668" s="42" t="s">
        <v>118</v>
      </c>
      <c r="D668" s="38">
        <v>9000090820</v>
      </c>
      <c r="E668" s="38">
        <v>610</v>
      </c>
      <c r="F668" s="36"/>
      <c r="G668" s="46">
        <f t="shared" si="151"/>
        <v>1706.1</v>
      </c>
      <c r="H668" s="46">
        <f t="shared" si="151"/>
        <v>1237.89</v>
      </c>
      <c r="I668" s="46">
        <f t="shared" si="151"/>
        <v>0</v>
      </c>
      <c r="J668" s="46">
        <f t="shared" si="151"/>
        <v>0</v>
      </c>
      <c r="K668" s="46">
        <f t="shared" si="151"/>
        <v>0</v>
      </c>
    </row>
    <row r="669" spans="1:11" ht="15">
      <c r="A669" s="7" t="s">
        <v>9</v>
      </c>
      <c r="B669" s="42" t="s">
        <v>116</v>
      </c>
      <c r="C669" s="42" t="s">
        <v>118</v>
      </c>
      <c r="D669" s="38">
        <v>9000090820</v>
      </c>
      <c r="E669" s="38">
        <v>610</v>
      </c>
      <c r="F669" s="38">
        <v>2</v>
      </c>
      <c r="G669" s="46">
        <v>1706.1</v>
      </c>
      <c r="H669" s="46">
        <v>1237.89</v>
      </c>
      <c r="I669" s="46"/>
      <c r="J669" s="46"/>
      <c r="K669" s="46"/>
    </row>
    <row r="670" spans="1:11" ht="15">
      <c r="A670" s="6" t="s">
        <v>420</v>
      </c>
      <c r="B670" s="42" t="s">
        <v>116</v>
      </c>
      <c r="C670" s="42" t="s">
        <v>118</v>
      </c>
      <c r="D670" s="38">
        <v>9000090830</v>
      </c>
      <c r="E670" s="36"/>
      <c r="F670" s="36"/>
      <c r="G670" s="46">
        <f aca="true" t="shared" si="152" ref="G670:K672">G671</f>
        <v>5500</v>
      </c>
      <c r="H670" s="46">
        <f t="shared" si="152"/>
        <v>4434.14711</v>
      </c>
      <c r="I670" s="46">
        <f t="shared" si="152"/>
        <v>6000</v>
      </c>
      <c r="J670" s="46">
        <f t="shared" si="152"/>
        <v>6000</v>
      </c>
      <c r="K670" s="46">
        <f t="shared" si="152"/>
        <v>6000</v>
      </c>
    </row>
    <row r="671" spans="1:11" ht="30">
      <c r="A671" s="6" t="s">
        <v>46</v>
      </c>
      <c r="B671" s="42" t="s">
        <v>116</v>
      </c>
      <c r="C671" s="42" t="s">
        <v>118</v>
      </c>
      <c r="D671" s="38">
        <v>9000090830</v>
      </c>
      <c r="E671" s="38">
        <v>600</v>
      </c>
      <c r="F671" s="36"/>
      <c r="G671" s="46">
        <f t="shared" si="152"/>
        <v>5500</v>
      </c>
      <c r="H671" s="46">
        <f t="shared" si="152"/>
        <v>4434.14711</v>
      </c>
      <c r="I671" s="46">
        <f t="shared" si="152"/>
        <v>6000</v>
      </c>
      <c r="J671" s="46">
        <f t="shared" si="152"/>
        <v>6000</v>
      </c>
      <c r="K671" s="46">
        <f t="shared" si="152"/>
        <v>6000</v>
      </c>
    </row>
    <row r="672" spans="1:11" ht="15">
      <c r="A672" s="6" t="s">
        <v>47</v>
      </c>
      <c r="B672" s="42" t="s">
        <v>116</v>
      </c>
      <c r="C672" s="42" t="s">
        <v>118</v>
      </c>
      <c r="D672" s="38">
        <v>9000090830</v>
      </c>
      <c r="E672" s="38">
        <v>610</v>
      </c>
      <c r="F672" s="36"/>
      <c r="G672" s="46">
        <f t="shared" si="152"/>
        <v>5500</v>
      </c>
      <c r="H672" s="46">
        <f t="shared" si="152"/>
        <v>4434.14711</v>
      </c>
      <c r="I672" s="46">
        <f t="shared" si="152"/>
        <v>6000</v>
      </c>
      <c r="J672" s="46">
        <f t="shared" si="152"/>
        <v>6000</v>
      </c>
      <c r="K672" s="46">
        <f t="shared" si="152"/>
        <v>6000</v>
      </c>
    </row>
    <row r="673" spans="1:11" ht="15">
      <c r="A673" s="7" t="s">
        <v>8</v>
      </c>
      <c r="B673" s="42" t="s">
        <v>116</v>
      </c>
      <c r="C673" s="42" t="s">
        <v>118</v>
      </c>
      <c r="D673" s="38">
        <v>9000090830</v>
      </c>
      <c r="E673" s="38">
        <v>610</v>
      </c>
      <c r="F673" s="38">
        <v>1</v>
      </c>
      <c r="G673" s="46">
        <v>5500</v>
      </c>
      <c r="H673" s="46">
        <v>4434.14711</v>
      </c>
      <c r="I673" s="46">
        <v>6000</v>
      </c>
      <c r="J673" s="46">
        <v>6000</v>
      </c>
      <c r="K673" s="46">
        <v>6000</v>
      </c>
    </row>
    <row r="674" spans="1:11" ht="60" customHeight="1" hidden="1">
      <c r="A674" s="25" t="s">
        <v>166</v>
      </c>
      <c r="B674" s="42" t="s">
        <v>116</v>
      </c>
      <c r="C674" s="42" t="s">
        <v>118</v>
      </c>
      <c r="D674" s="38">
        <v>9000072650</v>
      </c>
      <c r="E674" s="38"/>
      <c r="F674" s="38"/>
      <c r="G674" s="46">
        <f>G675</f>
        <v>220</v>
      </c>
      <c r="H674" s="46"/>
      <c r="I674" s="46">
        <f>I675</f>
        <v>0</v>
      </c>
      <c r="J674" s="46">
        <f>J675</f>
        <v>0</v>
      </c>
      <c r="K674" s="46">
        <f>K675</f>
        <v>0</v>
      </c>
    </row>
    <row r="675" spans="1:11" ht="30" customHeight="1" hidden="1">
      <c r="A675" s="6" t="s">
        <v>46</v>
      </c>
      <c r="B675" s="42" t="s">
        <v>116</v>
      </c>
      <c r="C675" s="42" t="s">
        <v>118</v>
      </c>
      <c r="D675" s="38">
        <v>9000072650</v>
      </c>
      <c r="E675" s="38">
        <v>600</v>
      </c>
      <c r="F675" s="36"/>
      <c r="G675" s="46">
        <f aca="true" t="shared" si="153" ref="G675:K676">G676</f>
        <v>220</v>
      </c>
      <c r="H675" s="46">
        <f t="shared" si="153"/>
        <v>24825.95562</v>
      </c>
      <c r="I675" s="46">
        <f t="shared" si="153"/>
        <v>0</v>
      </c>
      <c r="J675" s="46">
        <f t="shared" si="153"/>
        <v>0</v>
      </c>
      <c r="K675" s="46">
        <f t="shared" si="153"/>
        <v>0</v>
      </c>
    </row>
    <row r="676" spans="1:11" ht="15" customHeight="1" hidden="1">
      <c r="A676" s="6" t="s">
        <v>47</v>
      </c>
      <c r="B676" s="42" t="s">
        <v>116</v>
      </c>
      <c r="C676" s="42" t="s">
        <v>118</v>
      </c>
      <c r="D676" s="38">
        <v>9000072650</v>
      </c>
      <c r="E676" s="38">
        <v>610</v>
      </c>
      <c r="F676" s="36"/>
      <c r="G676" s="46">
        <f t="shared" si="153"/>
        <v>220</v>
      </c>
      <c r="H676" s="46">
        <f t="shared" si="153"/>
        <v>24825.95562</v>
      </c>
      <c r="I676" s="46">
        <f t="shared" si="153"/>
        <v>0</v>
      </c>
      <c r="J676" s="46">
        <f t="shared" si="153"/>
        <v>0</v>
      </c>
      <c r="K676" s="46">
        <f t="shared" si="153"/>
        <v>0</v>
      </c>
    </row>
    <row r="677" spans="1:11" ht="15" customHeight="1" hidden="1">
      <c r="A677" s="7" t="s">
        <v>9</v>
      </c>
      <c r="B677" s="42" t="s">
        <v>116</v>
      </c>
      <c r="C677" s="42" t="s">
        <v>118</v>
      </c>
      <c r="D677" s="38">
        <v>9000072650</v>
      </c>
      <c r="E677" s="38">
        <v>610</v>
      </c>
      <c r="F677" s="38">
        <v>2</v>
      </c>
      <c r="G677" s="46">
        <v>220</v>
      </c>
      <c r="H677" s="46">
        <v>24825.95562</v>
      </c>
      <c r="I677" s="46"/>
      <c r="J677" s="46"/>
      <c r="K677" s="46"/>
    </row>
    <row r="678" spans="1:13" ht="30" customHeight="1">
      <c r="A678" s="31" t="s">
        <v>520</v>
      </c>
      <c r="B678" s="42" t="s">
        <v>116</v>
      </c>
      <c r="C678" s="42" t="s">
        <v>118</v>
      </c>
      <c r="D678" s="38">
        <v>5300000000</v>
      </c>
      <c r="E678" s="36"/>
      <c r="F678" s="36"/>
      <c r="G678" s="46" t="e">
        <f>#REF!</f>
        <v>#REF!</v>
      </c>
      <c r="H678" s="219">
        <f aca="true" t="shared" si="154" ref="H678:H685">I678-J678</f>
        <v>0</v>
      </c>
      <c r="I678" s="46">
        <f>I679+I683+I686</f>
        <v>2</v>
      </c>
      <c r="J678" s="46">
        <f>J679+J683+J686</f>
        <v>2</v>
      </c>
      <c r="K678" s="46">
        <f>K679+K683+K686</f>
        <v>2</v>
      </c>
      <c r="L678" s="49"/>
      <c r="M678" s="49"/>
    </row>
    <row r="679" spans="1:13" ht="60" customHeight="1" hidden="1">
      <c r="A679" s="31" t="s">
        <v>453</v>
      </c>
      <c r="B679" s="42" t="s">
        <v>116</v>
      </c>
      <c r="C679" s="42" t="s">
        <v>118</v>
      </c>
      <c r="D679" s="35">
        <v>5300191080</v>
      </c>
      <c r="E679" s="36"/>
      <c r="F679" s="36"/>
      <c r="G679" s="46">
        <f>G680</f>
        <v>3</v>
      </c>
      <c r="H679" s="219">
        <f t="shared" si="154"/>
        <v>0</v>
      </c>
      <c r="I679" s="46">
        <f aca="true" t="shared" si="155" ref="I679:K681">I680</f>
        <v>0</v>
      </c>
      <c r="J679" s="46">
        <f t="shared" si="155"/>
        <v>0</v>
      </c>
      <c r="K679" s="46">
        <f t="shared" si="155"/>
        <v>0</v>
      </c>
      <c r="L679" s="49"/>
      <c r="M679" s="49"/>
    </row>
    <row r="680" spans="1:13" ht="30" customHeight="1" hidden="1">
      <c r="A680" s="6" t="s">
        <v>46</v>
      </c>
      <c r="B680" s="42" t="s">
        <v>116</v>
      </c>
      <c r="C680" s="42" t="s">
        <v>118</v>
      </c>
      <c r="D680" s="35">
        <v>5300191080</v>
      </c>
      <c r="E680" s="38">
        <v>600</v>
      </c>
      <c r="F680" s="36"/>
      <c r="G680" s="46">
        <f>G681</f>
        <v>3</v>
      </c>
      <c r="H680" s="219">
        <f t="shared" si="154"/>
        <v>0</v>
      </c>
      <c r="I680" s="46">
        <f t="shared" si="155"/>
        <v>0</v>
      </c>
      <c r="J680" s="46">
        <f t="shared" si="155"/>
        <v>0</v>
      </c>
      <c r="K680" s="46">
        <f t="shared" si="155"/>
        <v>0</v>
      </c>
      <c r="L680" s="49"/>
      <c r="M680" s="49"/>
    </row>
    <row r="681" spans="1:13" ht="15" customHeight="1" hidden="1">
      <c r="A681" s="6" t="s">
        <v>47</v>
      </c>
      <c r="B681" s="42" t="s">
        <v>116</v>
      </c>
      <c r="C681" s="42" t="s">
        <v>118</v>
      </c>
      <c r="D681" s="35">
        <v>5300191080</v>
      </c>
      <c r="E681" s="38">
        <v>610</v>
      </c>
      <c r="F681" s="36"/>
      <c r="G681" s="46">
        <f>G682</f>
        <v>3</v>
      </c>
      <c r="H681" s="219">
        <f t="shared" si="154"/>
        <v>0</v>
      </c>
      <c r="I681" s="46">
        <f t="shared" si="155"/>
        <v>0</v>
      </c>
      <c r="J681" s="46">
        <f t="shared" si="155"/>
        <v>0</v>
      </c>
      <c r="K681" s="46">
        <f t="shared" si="155"/>
        <v>0</v>
      </c>
      <c r="L681" s="49"/>
      <c r="M681" s="49"/>
    </row>
    <row r="682" spans="1:13" ht="15" customHeight="1" hidden="1">
      <c r="A682" s="7" t="s">
        <v>8</v>
      </c>
      <c r="B682" s="42" t="s">
        <v>116</v>
      </c>
      <c r="C682" s="42" t="s">
        <v>118</v>
      </c>
      <c r="D682" s="35">
        <v>5300191080</v>
      </c>
      <c r="E682" s="38">
        <v>610</v>
      </c>
      <c r="F682" s="38">
        <v>1</v>
      </c>
      <c r="G682" s="46">
        <v>3</v>
      </c>
      <c r="H682" s="219">
        <f t="shared" si="154"/>
        <v>0</v>
      </c>
      <c r="I682" s="46"/>
      <c r="J682" s="46"/>
      <c r="K682" s="46"/>
      <c r="L682" s="49"/>
      <c r="M682" s="49"/>
    </row>
    <row r="683" spans="1:13" ht="60">
      <c r="A683" s="149" t="s">
        <v>454</v>
      </c>
      <c r="B683" s="42" t="s">
        <v>116</v>
      </c>
      <c r="C683" s="42" t="s">
        <v>118</v>
      </c>
      <c r="D683" s="35">
        <v>5300291080</v>
      </c>
      <c r="E683" s="38">
        <v>600</v>
      </c>
      <c r="F683" s="36"/>
      <c r="G683" s="46">
        <f aca="true" t="shared" si="156" ref="G683:K684">G684</f>
        <v>3</v>
      </c>
      <c r="H683" s="219">
        <f t="shared" si="154"/>
        <v>0</v>
      </c>
      <c r="I683" s="46">
        <f t="shared" si="156"/>
        <v>1</v>
      </c>
      <c r="J683" s="46">
        <f t="shared" si="156"/>
        <v>1</v>
      </c>
      <c r="K683" s="46">
        <f t="shared" si="156"/>
        <v>1</v>
      </c>
      <c r="L683" s="49"/>
      <c r="M683" s="49"/>
    </row>
    <row r="684" spans="1:13" ht="15">
      <c r="A684" s="6" t="s">
        <v>47</v>
      </c>
      <c r="B684" s="42" t="s">
        <v>116</v>
      </c>
      <c r="C684" s="42" t="s">
        <v>118</v>
      </c>
      <c r="D684" s="35">
        <v>5300291080</v>
      </c>
      <c r="E684" s="38">
        <v>610</v>
      </c>
      <c r="F684" s="36"/>
      <c r="G684" s="46">
        <f t="shared" si="156"/>
        <v>3</v>
      </c>
      <c r="H684" s="219">
        <f t="shared" si="154"/>
        <v>0</v>
      </c>
      <c r="I684" s="46">
        <f t="shared" si="156"/>
        <v>1</v>
      </c>
      <c r="J684" s="46">
        <f t="shared" si="156"/>
        <v>1</v>
      </c>
      <c r="K684" s="46">
        <f t="shared" si="156"/>
        <v>1</v>
      </c>
      <c r="L684" s="49"/>
      <c r="M684" s="49"/>
    </row>
    <row r="685" spans="1:13" ht="15">
      <c r="A685" s="7" t="s">
        <v>8</v>
      </c>
      <c r="B685" s="42" t="s">
        <v>116</v>
      </c>
      <c r="C685" s="42" t="s">
        <v>118</v>
      </c>
      <c r="D685" s="35">
        <v>5300291080</v>
      </c>
      <c r="E685" s="38">
        <v>610</v>
      </c>
      <c r="F685" s="38">
        <v>1</v>
      </c>
      <c r="G685" s="46">
        <v>3</v>
      </c>
      <c r="H685" s="219">
        <f t="shared" si="154"/>
        <v>0</v>
      </c>
      <c r="I685" s="46">
        <v>1</v>
      </c>
      <c r="J685" s="46">
        <v>1</v>
      </c>
      <c r="K685" s="46">
        <v>1</v>
      </c>
      <c r="L685" s="49"/>
      <c r="M685" s="49"/>
    </row>
    <row r="686" spans="1:14" ht="45">
      <c r="A686" s="133" t="s">
        <v>541</v>
      </c>
      <c r="B686" s="42" t="s">
        <v>116</v>
      </c>
      <c r="C686" s="42" t="s">
        <v>118</v>
      </c>
      <c r="D686" s="35">
        <v>5300391080</v>
      </c>
      <c r="E686" s="38">
        <v>600</v>
      </c>
      <c r="F686" s="36"/>
      <c r="G686" s="46">
        <f>G687</f>
        <v>3</v>
      </c>
      <c r="H686" s="219">
        <f aca="true" t="shared" si="157" ref="H686:H692">I686-J686</f>
        <v>0</v>
      </c>
      <c r="I686" s="46">
        <f aca="true" t="shared" si="158" ref="I686:K687">I687</f>
        <v>1</v>
      </c>
      <c r="J686" s="46">
        <f t="shared" si="158"/>
        <v>1</v>
      </c>
      <c r="K686" s="46">
        <f t="shared" si="158"/>
        <v>1</v>
      </c>
      <c r="M686" s="49"/>
      <c r="N686" s="49"/>
    </row>
    <row r="687" spans="1:14" ht="15">
      <c r="A687" s="6" t="s">
        <v>47</v>
      </c>
      <c r="B687" s="42" t="s">
        <v>116</v>
      </c>
      <c r="C687" s="42" t="s">
        <v>118</v>
      </c>
      <c r="D687" s="35">
        <v>5300391080</v>
      </c>
      <c r="E687" s="38">
        <v>610</v>
      </c>
      <c r="F687" s="36"/>
      <c r="G687" s="46">
        <f>G688</f>
        <v>3</v>
      </c>
      <c r="H687" s="219">
        <f t="shared" si="157"/>
        <v>0</v>
      </c>
      <c r="I687" s="46">
        <f t="shared" si="158"/>
        <v>1</v>
      </c>
      <c r="J687" s="46">
        <f t="shared" si="158"/>
        <v>1</v>
      </c>
      <c r="K687" s="46">
        <f t="shared" si="158"/>
        <v>1</v>
      </c>
      <c r="M687" s="49"/>
      <c r="N687" s="49"/>
    </row>
    <row r="688" spans="1:14" ht="15">
      <c r="A688" s="7" t="s">
        <v>8</v>
      </c>
      <c r="B688" s="42" t="s">
        <v>116</v>
      </c>
      <c r="C688" s="42" t="s">
        <v>118</v>
      </c>
      <c r="D688" s="35">
        <v>5300391080</v>
      </c>
      <c r="E688" s="38">
        <v>610</v>
      </c>
      <c r="F688" s="38">
        <v>1</v>
      </c>
      <c r="G688" s="46">
        <v>3</v>
      </c>
      <c r="H688" s="219">
        <f t="shared" si="157"/>
        <v>0</v>
      </c>
      <c r="I688" s="46">
        <v>1</v>
      </c>
      <c r="J688" s="46">
        <v>1</v>
      </c>
      <c r="K688" s="46">
        <v>1</v>
      </c>
      <c r="M688" s="49"/>
      <c r="N688" s="49"/>
    </row>
    <row r="689" spans="1:13" ht="30" customHeight="1" hidden="1">
      <c r="A689" s="32" t="s">
        <v>280</v>
      </c>
      <c r="B689" s="42" t="s">
        <v>116</v>
      </c>
      <c r="C689" s="42" t="s">
        <v>118</v>
      </c>
      <c r="D689" s="35" t="s">
        <v>283</v>
      </c>
      <c r="E689" s="36"/>
      <c r="F689" s="36"/>
      <c r="G689" s="46">
        <f>G690</f>
        <v>3</v>
      </c>
      <c r="H689" s="219">
        <f t="shared" si="157"/>
        <v>0</v>
      </c>
      <c r="I689" s="46">
        <f aca="true" t="shared" si="159" ref="I689:K691">I690</f>
        <v>0</v>
      </c>
      <c r="J689" s="46">
        <f t="shared" si="159"/>
        <v>0</v>
      </c>
      <c r="K689" s="46">
        <f t="shared" si="159"/>
        <v>0</v>
      </c>
      <c r="L689" s="49"/>
      <c r="M689" s="49"/>
    </row>
    <row r="690" spans="1:13" ht="30" customHeight="1" hidden="1">
      <c r="A690" s="6" t="s">
        <v>46</v>
      </c>
      <c r="B690" s="42" t="s">
        <v>116</v>
      </c>
      <c r="C690" s="42" t="s">
        <v>118</v>
      </c>
      <c r="D690" s="35" t="s">
        <v>283</v>
      </c>
      <c r="E690" s="38">
        <v>600</v>
      </c>
      <c r="F690" s="36"/>
      <c r="G690" s="46">
        <f>G691</f>
        <v>3</v>
      </c>
      <c r="H690" s="219">
        <f t="shared" si="157"/>
        <v>0</v>
      </c>
      <c r="I690" s="46">
        <f t="shared" si="159"/>
        <v>0</v>
      </c>
      <c r="J690" s="46">
        <f t="shared" si="159"/>
        <v>0</v>
      </c>
      <c r="K690" s="46">
        <f t="shared" si="159"/>
        <v>0</v>
      </c>
      <c r="L690" s="49"/>
      <c r="M690" s="49"/>
    </row>
    <row r="691" spans="1:13" ht="15" customHeight="1" hidden="1">
      <c r="A691" s="6" t="s">
        <v>47</v>
      </c>
      <c r="B691" s="42" t="s">
        <v>116</v>
      </c>
      <c r="C691" s="42" t="s">
        <v>118</v>
      </c>
      <c r="D691" s="35" t="s">
        <v>283</v>
      </c>
      <c r="E691" s="38">
        <v>610</v>
      </c>
      <c r="F691" s="36"/>
      <c r="G691" s="46">
        <f>G692</f>
        <v>3</v>
      </c>
      <c r="H691" s="219">
        <f t="shared" si="157"/>
        <v>0</v>
      </c>
      <c r="I691" s="46">
        <f t="shared" si="159"/>
        <v>0</v>
      </c>
      <c r="J691" s="46">
        <f t="shared" si="159"/>
        <v>0</v>
      </c>
      <c r="K691" s="46">
        <f t="shared" si="159"/>
        <v>0</v>
      </c>
      <c r="L691" s="49"/>
      <c r="M691" s="49"/>
    </row>
    <row r="692" spans="1:13" ht="15" customHeight="1" hidden="1">
      <c r="A692" s="7" t="s">
        <v>8</v>
      </c>
      <c r="B692" s="42" t="s">
        <v>116</v>
      </c>
      <c r="C692" s="42" t="s">
        <v>118</v>
      </c>
      <c r="D692" s="35" t="s">
        <v>283</v>
      </c>
      <c r="E692" s="38">
        <v>610</v>
      </c>
      <c r="F692" s="38">
        <v>1</v>
      </c>
      <c r="G692" s="46">
        <v>3</v>
      </c>
      <c r="H692" s="219">
        <f t="shared" si="157"/>
        <v>0</v>
      </c>
      <c r="I692" s="46"/>
      <c r="J692" s="46"/>
      <c r="K692" s="46"/>
      <c r="L692" s="49"/>
      <c r="M692" s="49"/>
    </row>
    <row r="693" spans="1:14" s="61" customFormat="1" ht="60" hidden="1">
      <c r="A693" s="132" t="s">
        <v>474</v>
      </c>
      <c r="B693" s="42" t="s">
        <v>116</v>
      </c>
      <c r="C693" s="42" t="s">
        <v>118</v>
      </c>
      <c r="D693" s="38">
        <v>5400000000</v>
      </c>
      <c r="E693" s="36"/>
      <c r="F693" s="36"/>
      <c r="G693" s="46" t="e">
        <f>G694</f>
        <v>#REF!</v>
      </c>
      <c r="H693" s="219">
        <f aca="true" t="shared" si="160" ref="H693:H708">I693-J693</f>
        <v>0</v>
      </c>
      <c r="I693" s="46">
        <f>I694+I724</f>
        <v>0</v>
      </c>
      <c r="J693" s="46">
        <f>J694+J724</f>
        <v>0</v>
      </c>
      <c r="K693" s="46">
        <f>K694+K724</f>
        <v>0</v>
      </c>
      <c r="M693" s="60"/>
      <c r="N693" s="60"/>
    </row>
    <row r="694" spans="1:14" s="61" customFormat="1" ht="30.75" customHeight="1" hidden="1">
      <c r="A694" s="149" t="s">
        <v>475</v>
      </c>
      <c r="B694" s="42" t="s">
        <v>116</v>
      </c>
      <c r="C694" s="42" t="s">
        <v>118</v>
      </c>
      <c r="D694" s="38">
        <v>5410000000</v>
      </c>
      <c r="E694" s="36"/>
      <c r="F694" s="36"/>
      <c r="G694" s="46" t="e">
        <f>#REF!</f>
        <v>#REF!</v>
      </c>
      <c r="H694" s="219">
        <f t="shared" si="160"/>
        <v>0</v>
      </c>
      <c r="I694" s="46">
        <f>I695+I702+I713+I709</f>
        <v>0</v>
      </c>
      <c r="J694" s="46">
        <f>J695+J702+J713+J709</f>
        <v>0</v>
      </c>
      <c r="K694" s="46">
        <f>K695+K702+K713+K709</f>
        <v>0</v>
      </c>
      <c r="M694" s="60"/>
      <c r="N694" s="60"/>
    </row>
    <row r="695" spans="1:14" s="61" customFormat="1" ht="30.75" customHeight="1" hidden="1">
      <c r="A695" s="132" t="s">
        <v>477</v>
      </c>
      <c r="B695" s="42" t="s">
        <v>116</v>
      </c>
      <c r="C695" s="42" t="s">
        <v>118</v>
      </c>
      <c r="D695" s="35" t="s">
        <v>542</v>
      </c>
      <c r="E695" s="36"/>
      <c r="F695" s="36"/>
      <c r="G695" s="46"/>
      <c r="H695" s="219"/>
      <c r="I695" s="46">
        <f>I696+I699</f>
        <v>0</v>
      </c>
      <c r="J695" s="46">
        <f>J696+J699</f>
        <v>0</v>
      </c>
      <c r="K695" s="46">
        <f>K696+K699</f>
        <v>0</v>
      </c>
      <c r="M695" s="60"/>
      <c r="N695" s="60"/>
    </row>
    <row r="696" spans="1:14" s="61" customFormat="1" ht="30" customHeight="1" hidden="1">
      <c r="A696" s="6" t="s">
        <v>294</v>
      </c>
      <c r="B696" s="42" t="s">
        <v>116</v>
      </c>
      <c r="C696" s="42" t="s">
        <v>118</v>
      </c>
      <c r="D696" s="35" t="s">
        <v>484</v>
      </c>
      <c r="E696" s="38">
        <v>600</v>
      </c>
      <c r="F696" s="36"/>
      <c r="G696" s="46">
        <f aca="true" t="shared" si="161" ref="G696:K697">G697</f>
        <v>18</v>
      </c>
      <c r="H696" s="219">
        <f>I696-J696</f>
        <v>0</v>
      </c>
      <c r="I696" s="46">
        <f t="shared" si="161"/>
        <v>0</v>
      </c>
      <c r="J696" s="46">
        <f t="shared" si="161"/>
        <v>0</v>
      </c>
      <c r="K696" s="46">
        <f t="shared" si="161"/>
        <v>0</v>
      </c>
      <c r="M696" s="60"/>
      <c r="N696" s="60"/>
    </row>
    <row r="697" spans="1:14" s="61" customFormat="1" ht="15" customHeight="1" hidden="1">
      <c r="A697" s="6" t="s">
        <v>47</v>
      </c>
      <c r="B697" s="42" t="s">
        <v>116</v>
      </c>
      <c r="C697" s="42" t="s">
        <v>118</v>
      </c>
      <c r="D697" s="35" t="s">
        <v>484</v>
      </c>
      <c r="E697" s="38">
        <v>610</v>
      </c>
      <c r="F697" s="36"/>
      <c r="G697" s="46">
        <f t="shared" si="161"/>
        <v>18</v>
      </c>
      <c r="H697" s="219">
        <f>I697-J697</f>
        <v>0</v>
      </c>
      <c r="I697" s="46">
        <f t="shared" si="161"/>
        <v>0</v>
      </c>
      <c r="J697" s="46">
        <f t="shared" si="161"/>
        <v>0</v>
      </c>
      <c r="K697" s="46">
        <f t="shared" si="161"/>
        <v>0</v>
      </c>
      <c r="M697" s="60"/>
      <c r="N697" s="60"/>
    </row>
    <row r="698" spans="1:14" s="61" customFormat="1" ht="15" customHeight="1" hidden="1">
      <c r="A698" s="7" t="s">
        <v>9</v>
      </c>
      <c r="B698" s="42" t="s">
        <v>116</v>
      </c>
      <c r="C698" s="42" t="s">
        <v>118</v>
      </c>
      <c r="D698" s="35" t="s">
        <v>484</v>
      </c>
      <c r="E698" s="38">
        <v>610</v>
      </c>
      <c r="F698" s="38">
        <v>2</v>
      </c>
      <c r="G698" s="46">
        <v>18</v>
      </c>
      <c r="H698" s="219">
        <f>I698-J698</f>
        <v>0</v>
      </c>
      <c r="I698" s="46"/>
      <c r="J698" s="46"/>
      <c r="K698" s="46"/>
      <c r="M698" s="60"/>
      <c r="N698" s="60"/>
    </row>
    <row r="699" spans="1:14" s="61" customFormat="1" ht="30" hidden="1">
      <c r="A699" s="6" t="s">
        <v>294</v>
      </c>
      <c r="B699" s="42" t="s">
        <v>116</v>
      </c>
      <c r="C699" s="42" t="s">
        <v>118</v>
      </c>
      <c r="D699" s="35" t="s">
        <v>542</v>
      </c>
      <c r="E699" s="38">
        <v>600</v>
      </c>
      <c r="F699" s="36"/>
      <c r="G699" s="46">
        <f aca="true" t="shared" si="162" ref="G699:K700">G700</f>
        <v>18</v>
      </c>
      <c r="H699" s="219">
        <f t="shared" si="160"/>
        <v>0</v>
      </c>
      <c r="I699" s="46">
        <f t="shared" si="162"/>
        <v>0</v>
      </c>
      <c r="J699" s="46">
        <f t="shared" si="162"/>
        <v>0</v>
      </c>
      <c r="K699" s="46">
        <f t="shared" si="162"/>
        <v>0</v>
      </c>
      <c r="M699" s="60"/>
      <c r="N699" s="60"/>
    </row>
    <row r="700" spans="1:14" s="61" customFormat="1" ht="15" hidden="1">
      <c r="A700" s="6" t="s">
        <v>47</v>
      </c>
      <c r="B700" s="42" t="s">
        <v>116</v>
      </c>
      <c r="C700" s="42" t="s">
        <v>118</v>
      </c>
      <c r="D700" s="35" t="s">
        <v>542</v>
      </c>
      <c r="E700" s="38">
        <v>610</v>
      </c>
      <c r="F700" s="36"/>
      <c r="G700" s="46">
        <f t="shared" si="162"/>
        <v>18</v>
      </c>
      <c r="H700" s="219">
        <f t="shared" si="160"/>
        <v>0</v>
      </c>
      <c r="I700" s="46">
        <f t="shared" si="162"/>
        <v>0</v>
      </c>
      <c r="J700" s="46">
        <f t="shared" si="162"/>
        <v>0</v>
      </c>
      <c r="K700" s="46">
        <f t="shared" si="162"/>
        <v>0</v>
      </c>
      <c r="M700" s="60"/>
      <c r="N700" s="60"/>
    </row>
    <row r="701" spans="1:14" s="61" customFormat="1" ht="15" hidden="1">
      <c r="A701" s="7" t="s">
        <v>8</v>
      </c>
      <c r="B701" s="42" t="s">
        <v>116</v>
      </c>
      <c r="C701" s="42" t="s">
        <v>118</v>
      </c>
      <c r="D701" s="35" t="s">
        <v>542</v>
      </c>
      <c r="E701" s="38">
        <v>610</v>
      </c>
      <c r="F701" s="38">
        <v>1</v>
      </c>
      <c r="G701" s="46">
        <v>18</v>
      </c>
      <c r="H701" s="219">
        <f t="shared" si="160"/>
        <v>0</v>
      </c>
      <c r="I701" s="46"/>
      <c r="J701" s="46"/>
      <c r="K701" s="46"/>
      <c r="M701" s="60"/>
      <c r="N701" s="60"/>
    </row>
    <row r="702" spans="1:14" s="61" customFormat="1" ht="30" hidden="1">
      <c r="A702" s="26" t="s">
        <v>478</v>
      </c>
      <c r="B702" s="42" t="s">
        <v>116</v>
      </c>
      <c r="C702" s="42" t="s">
        <v>118</v>
      </c>
      <c r="D702" s="35" t="s">
        <v>542</v>
      </c>
      <c r="E702" s="36"/>
      <c r="F702" s="36"/>
      <c r="G702" s="46">
        <f>G706</f>
        <v>18</v>
      </c>
      <c r="H702" s="219">
        <f t="shared" si="160"/>
        <v>0</v>
      </c>
      <c r="I702" s="46">
        <f>I703+I706</f>
        <v>0</v>
      </c>
      <c r="J702" s="46">
        <f>J703+J706</f>
        <v>0</v>
      </c>
      <c r="K702" s="46">
        <f>K703+K706</f>
        <v>0</v>
      </c>
      <c r="M702" s="60"/>
      <c r="N702" s="60"/>
    </row>
    <row r="703" spans="1:14" s="61" customFormat="1" ht="30" customHeight="1" hidden="1">
      <c r="A703" s="6" t="s">
        <v>294</v>
      </c>
      <c r="B703" s="42" t="s">
        <v>116</v>
      </c>
      <c r="C703" s="42" t="s">
        <v>118</v>
      </c>
      <c r="D703" s="35" t="s">
        <v>485</v>
      </c>
      <c r="E703" s="38">
        <v>600</v>
      </c>
      <c r="F703" s="36"/>
      <c r="G703" s="46">
        <f aca="true" t="shared" si="163" ref="G703:K704">G704</f>
        <v>18</v>
      </c>
      <c r="H703" s="219">
        <f>I703-J703</f>
        <v>0</v>
      </c>
      <c r="I703" s="46">
        <f t="shared" si="163"/>
        <v>0</v>
      </c>
      <c r="J703" s="46">
        <f t="shared" si="163"/>
        <v>0</v>
      </c>
      <c r="K703" s="46">
        <f t="shared" si="163"/>
        <v>0</v>
      </c>
      <c r="M703" s="60"/>
      <c r="N703" s="60"/>
    </row>
    <row r="704" spans="1:14" s="61" customFormat="1" ht="15" customHeight="1" hidden="1">
      <c r="A704" s="6" t="s">
        <v>47</v>
      </c>
      <c r="B704" s="42" t="s">
        <v>116</v>
      </c>
      <c r="C704" s="42" t="s">
        <v>118</v>
      </c>
      <c r="D704" s="35" t="s">
        <v>485</v>
      </c>
      <c r="E704" s="38">
        <v>610</v>
      </c>
      <c r="F704" s="36"/>
      <c r="G704" s="46">
        <f t="shared" si="163"/>
        <v>18</v>
      </c>
      <c r="H704" s="219">
        <f>I704-J704</f>
        <v>0</v>
      </c>
      <c r="I704" s="46">
        <f t="shared" si="163"/>
        <v>0</v>
      </c>
      <c r="J704" s="46">
        <f t="shared" si="163"/>
        <v>0</v>
      </c>
      <c r="K704" s="46">
        <f t="shared" si="163"/>
        <v>0</v>
      </c>
      <c r="M704" s="60"/>
      <c r="N704" s="60"/>
    </row>
    <row r="705" spans="1:14" s="61" customFormat="1" ht="15" customHeight="1" hidden="1">
      <c r="A705" s="7" t="s">
        <v>9</v>
      </c>
      <c r="B705" s="42" t="s">
        <v>116</v>
      </c>
      <c r="C705" s="42" t="s">
        <v>118</v>
      </c>
      <c r="D705" s="35" t="s">
        <v>485</v>
      </c>
      <c r="E705" s="38">
        <v>610</v>
      </c>
      <c r="F705" s="38">
        <v>2</v>
      </c>
      <c r="G705" s="46">
        <v>18</v>
      </c>
      <c r="H705" s="219">
        <f>I705-J705</f>
        <v>0</v>
      </c>
      <c r="I705" s="46"/>
      <c r="J705" s="46"/>
      <c r="K705" s="46"/>
      <c r="M705" s="60"/>
      <c r="N705" s="60"/>
    </row>
    <row r="706" spans="1:14" s="61" customFormat="1" ht="30" hidden="1">
      <c r="A706" s="6" t="s">
        <v>294</v>
      </c>
      <c r="B706" s="42" t="s">
        <v>116</v>
      </c>
      <c r="C706" s="42" t="s">
        <v>118</v>
      </c>
      <c r="D706" s="35" t="s">
        <v>542</v>
      </c>
      <c r="E706" s="38">
        <v>600</v>
      </c>
      <c r="F706" s="36"/>
      <c r="G706" s="46">
        <f aca="true" t="shared" si="164" ref="G706:K707">G707</f>
        <v>18</v>
      </c>
      <c r="H706" s="219">
        <f t="shared" si="160"/>
        <v>0</v>
      </c>
      <c r="I706" s="46">
        <f t="shared" si="164"/>
        <v>0</v>
      </c>
      <c r="J706" s="46">
        <f t="shared" si="164"/>
        <v>0</v>
      </c>
      <c r="K706" s="46">
        <f t="shared" si="164"/>
        <v>0</v>
      </c>
      <c r="M706" s="60"/>
      <c r="N706" s="60"/>
    </row>
    <row r="707" spans="1:14" s="61" customFormat="1" ht="15" hidden="1">
      <c r="A707" s="6" t="s">
        <v>47</v>
      </c>
      <c r="B707" s="42" t="s">
        <v>116</v>
      </c>
      <c r="C707" s="42" t="s">
        <v>118</v>
      </c>
      <c r="D707" s="35" t="s">
        <v>542</v>
      </c>
      <c r="E707" s="38">
        <v>610</v>
      </c>
      <c r="F707" s="36"/>
      <c r="G707" s="46">
        <f t="shared" si="164"/>
        <v>18</v>
      </c>
      <c r="H707" s="219">
        <f t="shared" si="160"/>
        <v>0</v>
      </c>
      <c r="I707" s="46">
        <f t="shared" si="164"/>
        <v>0</v>
      </c>
      <c r="J707" s="46">
        <f t="shared" si="164"/>
        <v>0</v>
      </c>
      <c r="K707" s="46">
        <f t="shared" si="164"/>
        <v>0</v>
      </c>
      <c r="M707" s="60"/>
      <c r="N707" s="60"/>
    </row>
    <row r="708" spans="1:14" s="61" customFormat="1" ht="15" hidden="1">
      <c r="A708" s="7" t="s">
        <v>8</v>
      </c>
      <c r="B708" s="42" t="s">
        <v>116</v>
      </c>
      <c r="C708" s="42" t="s">
        <v>118</v>
      </c>
      <c r="D708" s="35" t="s">
        <v>542</v>
      </c>
      <c r="E708" s="38">
        <v>610</v>
      </c>
      <c r="F708" s="38">
        <v>1</v>
      </c>
      <c r="G708" s="46">
        <v>18</v>
      </c>
      <c r="H708" s="219">
        <f t="shared" si="160"/>
        <v>0</v>
      </c>
      <c r="I708" s="46"/>
      <c r="J708" s="46"/>
      <c r="K708" s="46"/>
      <c r="M708" s="60"/>
      <c r="N708" s="60"/>
    </row>
    <row r="709" spans="1:14" s="61" customFormat="1" ht="30" customHeight="1" hidden="1">
      <c r="A709" s="132" t="s">
        <v>519</v>
      </c>
      <c r="B709" s="42" t="s">
        <v>116</v>
      </c>
      <c r="C709" s="42" t="s">
        <v>118</v>
      </c>
      <c r="D709" s="35" t="s">
        <v>542</v>
      </c>
      <c r="E709" s="38"/>
      <c r="F709" s="38"/>
      <c r="G709" s="46"/>
      <c r="H709" s="231"/>
      <c r="I709" s="46">
        <f>I710</f>
        <v>0</v>
      </c>
      <c r="J709" s="46">
        <f>J710</f>
        <v>0</v>
      </c>
      <c r="K709" s="46">
        <f>K710</f>
        <v>0</v>
      </c>
      <c r="M709" s="60"/>
      <c r="N709" s="60"/>
    </row>
    <row r="710" spans="1:14" s="61" customFormat="1" ht="30" customHeight="1" hidden="1">
      <c r="A710" s="6" t="s">
        <v>294</v>
      </c>
      <c r="B710" s="42" t="s">
        <v>116</v>
      </c>
      <c r="C710" s="42" t="s">
        <v>118</v>
      </c>
      <c r="D710" s="35" t="s">
        <v>542</v>
      </c>
      <c r="E710" s="38">
        <v>600</v>
      </c>
      <c r="F710" s="36"/>
      <c r="G710" s="46">
        <f aca="true" t="shared" si="165" ref="G710:K711">G711</f>
        <v>18</v>
      </c>
      <c r="H710" s="231">
        <f>I710-J710</f>
        <v>0</v>
      </c>
      <c r="I710" s="46">
        <f t="shared" si="165"/>
        <v>0</v>
      </c>
      <c r="J710" s="46">
        <f t="shared" si="165"/>
        <v>0</v>
      </c>
      <c r="K710" s="46">
        <f t="shared" si="165"/>
        <v>0</v>
      </c>
      <c r="M710" s="60"/>
      <c r="N710" s="60"/>
    </row>
    <row r="711" spans="1:14" s="61" customFormat="1" ht="15" customHeight="1" hidden="1">
      <c r="A711" s="6" t="s">
        <v>47</v>
      </c>
      <c r="B711" s="42" t="s">
        <v>116</v>
      </c>
      <c r="C711" s="42" t="s">
        <v>118</v>
      </c>
      <c r="D711" s="35" t="s">
        <v>542</v>
      </c>
      <c r="E711" s="38">
        <v>610</v>
      </c>
      <c r="F711" s="36"/>
      <c r="G711" s="46">
        <f t="shared" si="165"/>
        <v>18</v>
      </c>
      <c r="H711" s="231">
        <f>I711-J711</f>
        <v>0</v>
      </c>
      <c r="I711" s="46">
        <f t="shared" si="165"/>
        <v>0</v>
      </c>
      <c r="J711" s="46">
        <f t="shared" si="165"/>
        <v>0</v>
      </c>
      <c r="K711" s="46">
        <f t="shared" si="165"/>
        <v>0</v>
      </c>
      <c r="M711" s="60"/>
      <c r="N711" s="60"/>
    </row>
    <row r="712" spans="1:14" s="61" customFormat="1" ht="15" customHeight="1" hidden="1">
      <c r="A712" s="7" t="s">
        <v>9</v>
      </c>
      <c r="B712" s="42" t="s">
        <v>116</v>
      </c>
      <c r="C712" s="42" t="s">
        <v>118</v>
      </c>
      <c r="D712" s="35" t="s">
        <v>542</v>
      </c>
      <c r="E712" s="38">
        <v>610</v>
      </c>
      <c r="F712" s="38">
        <v>2</v>
      </c>
      <c r="G712" s="46">
        <v>18</v>
      </c>
      <c r="H712" s="231">
        <f>I712-J712</f>
        <v>0</v>
      </c>
      <c r="I712" s="46"/>
      <c r="J712" s="46"/>
      <c r="K712" s="46"/>
      <c r="M712" s="60"/>
      <c r="N712" s="60"/>
    </row>
    <row r="713" spans="1:14" s="61" customFormat="1" ht="30" hidden="1">
      <c r="A713" s="132" t="s">
        <v>519</v>
      </c>
      <c r="B713" s="42" t="s">
        <v>116</v>
      </c>
      <c r="C713" s="42" t="s">
        <v>118</v>
      </c>
      <c r="D713" s="35" t="s">
        <v>543</v>
      </c>
      <c r="E713" s="36"/>
      <c r="F713" s="36"/>
      <c r="G713" s="46">
        <f>G718</f>
        <v>18</v>
      </c>
      <c r="H713" s="219">
        <f aca="true" t="shared" si="166" ref="H713:H720">I713-J713</f>
        <v>0</v>
      </c>
      <c r="I713" s="46">
        <f>I714+I721</f>
        <v>0</v>
      </c>
      <c r="J713" s="46">
        <f>J714+J721</f>
        <v>0</v>
      </c>
      <c r="K713" s="46">
        <f>K714+K721</f>
        <v>0</v>
      </c>
      <c r="M713" s="60"/>
      <c r="N713" s="60"/>
    </row>
    <row r="714" spans="1:14" s="61" customFormat="1" ht="30" hidden="1">
      <c r="A714" s="6" t="s">
        <v>294</v>
      </c>
      <c r="B714" s="42" t="s">
        <v>116</v>
      </c>
      <c r="C714" s="42" t="s">
        <v>118</v>
      </c>
      <c r="D714" s="35" t="s">
        <v>543</v>
      </c>
      <c r="E714" s="38">
        <v>600</v>
      </c>
      <c r="F714" s="36"/>
      <c r="G714" s="46">
        <f aca="true" t="shared" si="167" ref="G714:K715">G715</f>
        <v>18</v>
      </c>
      <c r="H714" s="219">
        <f t="shared" si="166"/>
        <v>0</v>
      </c>
      <c r="I714" s="46">
        <f t="shared" si="167"/>
        <v>0</v>
      </c>
      <c r="J714" s="46">
        <f t="shared" si="167"/>
        <v>0</v>
      </c>
      <c r="K714" s="46">
        <f t="shared" si="167"/>
        <v>0</v>
      </c>
      <c r="M714" s="60"/>
      <c r="N714" s="60"/>
    </row>
    <row r="715" spans="1:14" s="61" customFormat="1" ht="15" hidden="1">
      <c r="A715" s="6" t="s">
        <v>47</v>
      </c>
      <c r="B715" s="42" t="s">
        <v>116</v>
      </c>
      <c r="C715" s="42" t="s">
        <v>118</v>
      </c>
      <c r="D715" s="35" t="s">
        <v>543</v>
      </c>
      <c r="E715" s="38">
        <v>610</v>
      </c>
      <c r="F715" s="36"/>
      <c r="G715" s="46">
        <f t="shared" si="167"/>
        <v>18</v>
      </c>
      <c r="H715" s="219">
        <f t="shared" si="166"/>
        <v>0</v>
      </c>
      <c r="I715" s="46">
        <f t="shared" si="167"/>
        <v>0</v>
      </c>
      <c r="J715" s="46">
        <f t="shared" si="167"/>
        <v>0</v>
      </c>
      <c r="K715" s="46">
        <f t="shared" si="167"/>
        <v>0</v>
      </c>
      <c r="M715" s="60"/>
      <c r="N715" s="60"/>
    </row>
    <row r="716" spans="1:14" s="61" customFormat="1" ht="15" hidden="1">
      <c r="A716" s="7" t="s">
        <v>9</v>
      </c>
      <c r="B716" s="42" t="s">
        <v>116</v>
      </c>
      <c r="C716" s="42" t="s">
        <v>118</v>
      </c>
      <c r="D716" s="35" t="s">
        <v>543</v>
      </c>
      <c r="E716" s="38">
        <v>610</v>
      </c>
      <c r="F716" s="38">
        <v>2</v>
      </c>
      <c r="G716" s="46">
        <v>18</v>
      </c>
      <c r="H716" s="219">
        <f t="shared" si="166"/>
        <v>0</v>
      </c>
      <c r="I716" s="46"/>
      <c r="J716" s="46"/>
      <c r="K716" s="46"/>
      <c r="M716" s="60"/>
      <c r="N716" s="60"/>
    </row>
    <row r="717" spans="1:14" s="61" customFormat="1" ht="30" customHeight="1" hidden="1">
      <c r="A717" s="132" t="s">
        <v>519</v>
      </c>
      <c r="B717" s="42" t="s">
        <v>116</v>
      </c>
      <c r="C717" s="42" t="s">
        <v>118</v>
      </c>
      <c r="D717" s="35" t="s">
        <v>521</v>
      </c>
      <c r="E717" s="38"/>
      <c r="F717" s="38"/>
      <c r="G717" s="46"/>
      <c r="H717" s="219"/>
      <c r="I717" s="46">
        <f>I718</f>
        <v>0</v>
      </c>
      <c r="J717" s="46">
        <f>J718</f>
        <v>0</v>
      </c>
      <c r="K717" s="46">
        <f>K718</f>
        <v>0</v>
      </c>
      <c r="M717" s="60"/>
      <c r="N717" s="60"/>
    </row>
    <row r="718" spans="1:14" s="61" customFormat="1" ht="30" customHeight="1" hidden="1">
      <c r="A718" s="6" t="s">
        <v>294</v>
      </c>
      <c r="B718" s="42" t="s">
        <v>116</v>
      </c>
      <c r="C718" s="42" t="s">
        <v>118</v>
      </c>
      <c r="D718" s="35" t="s">
        <v>521</v>
      </c>
      <c r="E718" s="38">
        <v>600</v>
      </c>
      <c r="F718" s="36"/>
      <c r="G718" s="46">
        <f aca="true" t="shared" si="168" ref="G718:K719">G719</f>
        <v>18</v>
      </c>
      <c r="H718" s="219">
        <f t="shared" si="166"/>
        <v>0</v>
      </c>
      <c r="I718" s="46">
        <f t="shared" si="168"/>
        <v>0</v>
      </c>
      <c r="J718" s="46">
        <f t="shared" si="168"/>
        <v>0</v>
      </c>
      <c r="K718" s="46">
        <f t="shared" si="168"/>
        <v>0</v>
      </c>
      <c r="M718" s="60"/>
      <c r="N718" s="60"/>
    </row>
    <row r="719" spans="1:14" s="61" customFormat="1" ht="15" customHeight="1" hidden="1">
      <c r="A719" s="6" t="s">
        <v>47</v>
      </c>
      <c r="B719" s="42" t="s">
        <v>116</v>
      </c>
      <c r="C719" s="42" t="s">
        <v>118</v>
      </c>
      <c r="D719" s="35" t="s">
        <v>521</v>
      </c>
      <c r="E719" s="38">
        <v>610</v>
      </c>
      <c r="F719" s="36"/>
      <c r="G719" s="46">
        <f t="shared" si="168"/>
        <v>18</v>
      </c>
      <c r="H719" s="219">
        <f t="shared" si="166"/>
        <v>0</v>
      </c>
      <c r="I719" s="46">
        <f t="shared" si="168"/>
        <v>0</v>
      </c>
      <c r="J719" s="46">
        <f t="shared" si="168"/>
        <v>0</v>
      </c>
      <c r="K719" s="46">
        <f t="shared" si="168"/>
        <v>0</v>
      </c>
      <c r="M719" s="60"/>
      <c r="N719" s="60"/>
    </row>
    <row r="720" spans="1:14" s="61" customFormat="1" ht="15" customHeight="1" hidden="1">
      <c r="A720" s="7" t="s">
        <v>9</v>
      </c>
      <c r="B720" s="42" t="s">
        <v>116</v>
      </c>
      <c r="C720" s="42" t="s">
        <v>118</v>
      </c>
      <c r="D720" s="35" t="s">
        <v>521</v>
      </c>
      <c r="E720" s="38">
        <v>610</v>
      </c>
      <c r="F720" s="38">
        <v>2</v>
      </c>
      <c r="G720" s="46">
        <v>18</v>
      </c>
      <c r="H720" s="219">
        <f t="shared" si="166"/>
        <v>0</v>
      </c>
      <c r="I720" s="46"/>
      <c r="J720" s="46"/>
      <c r="K720" s="46"/>
      <c r="M720" s="60"/>
      <c r="N720" s="60"/>
    </row>
    <row r="721" spans="1:14" s="61" customFormat="1" ht="30" hidden="1">
      <c r="A721" s="6" t="s">
        <v>294</v>
      </c>
      <c r="B721" s="42" t="s">
        <v>116</v>
      </c>
      <c r="C721" s="42" t="s">
        <v>118</v>
      </c>
      <c r="D721" s="35" t="s">
        <v>543</v>
      </c>
      <c r="E721" s="38">
        <v>600</v>
      </c>
      <c r="F721" s="36"/>
      <c r="G721" s="46">
        <f aca="true" t="shared" si="169" ref="G721:K722">G722</f>
        <v>18</v>
      </c>
      <c r="H721" s="219">
        <f>I721-J721</f>
        <v>0</v>
      </c>
      <c r="I721" s="46">
        <f t="shared" si="169"/>
        <v>0</v>
      </c>
      <c r="J721" s="46">
        <f t="shared" si="169"/>
        <v>0</v>
      </c>
      <c r="K721" s="46">
        <f t="shared" si="169"/>
        <v>0</v>
      </c>
      <c r="M721" s="60"/>
      <c r="N721" s="60"/>
    </row>
    <row r="722" spans="1:14" s="61" customFormat="1" ht="15" hidden="1">
      <c r="A722" s="6" t="s">
        <v>47</v>
      </c>
      <c r="B722" s="42" t="s">
        <v>116</v>
      </c>
      <c r="C722" s="42" t="s">
        <v>118</v>
      </c>
      <c r="D722" s="35" t="s">
        <v>543</v>
      </c>
      <c r="E722" s="38">
        <v>610</v>
      </c>
      <c r="F722" s="36"/>
      <c r="G722" s="46">
        <f t="shared" si="169"/>
        <v>18</v>
      </c>
      <c r="H722" s="219">
        <f>I722-J722</f>
        <v>0</v>
      </c>
      <c r="I722" s="46">
        <f t="shared" si="169"/>
        <v>0</v>
      </c>
      <c r="J722" s="46">
        <f t="shared" si="169"/>
        <v>0</v>
      </c>
      <c r="K722" s="46">
        <f t="shared" si="169"/>
        <v>0</v>
      </c>
      <c r="M722" s="60"/>
      <c r="N722" s="60"/>
    </row>
    <row r="723" spans="1:14" s="61" customFormat="1" ht="15" hidden="1">
      <c r="A723" s="7" t="s">
        <v>8</v>
      </c>
      <c r="B723" s="42" t="s">
        <v>116</v>
      </c>
      <c r="C723" s="42" t="s">
        <v>118</v>
      </c>
      <c r="D723" s="35" t="s">
        <v>543</v>
      </c>
      <c r="E723" s="38">
        <v>610</v>
      </c>
      <c r="F723" s="38">
        <v>1</v>
      </c>
      <c r="G723" s="46">
        <v>18</v>
      </c>
      <c r="H723" s="219">
        <f>I723-J723</f>
        <v>0</v>
      </c>
      <c r="I723" s="46"/>
      <c r="J723" s="46"/>
      <c r="K723" s="46"/>
      <c r="M723" s="60"/>
      <c r="N723" s="60"/>
    </row>
    <row r="724" spans="1:14" ht="38.25" customHeight="1" hidden="1">
      <c r="A724" s="149" t="s">
        <v>476</v>
      </c>
      <c r="B724" s="42" t="s">
        <v>116</v>
      </c>
      <c r="C724" s="42" t="s">
        <v>118</v>
      </c>
      <c r="D724" s="38">
        <v>5420000000</v>
      </c>
      <c r="E724" s="38"/>
      <c r="F724" s="38"/>
      <c r="G724" s="46"/>
      <c r="H724" s="219"/>
      <c r="I724" s="46">
        <f>I725+I737</f>
        <v>0</v>
      </c>
      <c r="J724" s="46">
        <f>J725+J737</f>
        <v>0</v>
      </c>
      <c r="K724" s="46">
        <f>K725+K737</f>
        <v>0</v>
      </c>
      <c r="M724" s="49"/>
      <c r="N724" s="49"/>
    </row>
    <row r="725" spans="1:14" s="61" customFormat="1" ht="45" hidden="1">
      <c r="A725" s="26" t="s">
        <v>479</v>
      </c>
      <c r="B725" s="42" t="s">
        <v>116</v>
      </c>
      <c r="C725" s="42" t="s">
        <v>118</v>
      </c>
      <c r="D725" s="35" t="s">
        <v>486</v>
      </c>
      <c r="E725" s="36"/>
      <c r="F725" s="36"/>
      <c r="G725" s="46">
        <f>G726</f>
        <v>18</v>
      </c>
      <c r="H725" s="219">
        <f aca="true" t="shared" si="170" ref="H725:H736">I725-J725</f>
        <v>0</v>
      </c>
      <c r="I725" s="46">
        <f>I726+I729</f>
        <v>0</v>
      </c>
      <c r="J725" s="46">
        <f>J726+J729</f>
        <v>0</v>
      </c>
      <c r="K725" s="46">
        <f>K726+K729</f>
        <v>0</v>
      </c>
      <c r="M725" s="49"/>
      <c r="N725" s="49"/>
    </row>
    <row r="726" spans="1:14" s="61" customFormat="1" ht="30" hidden="1">
      <c r="A726" s="6" t="s">
        <v>46</v>
      </c>
      <c r="B726" s="42" t="s">
        <v>116</v>
      </c>
      <c r="C726" s="42" t="s">
        <v>118</v>
      </c>
      <c r="D726" s="35" t="s">
        <v>486</v>
      </c>
      <c r="E726" s="38">
        <v>600</v>
      </c>
      <c r="F726" s="36"/>
      <c r="G726" s="46">
        <f>G727</f>
        <v>18</v>
      </c>
      <c r="H726" s="219">
        <f t="shared" si="170"/>
        <v>0</v>
      </c>
      <c r="I726" s="46">
        <f aca="true" t="shared" si="171" ref="I726:K727">I727</f>
        <v>0</v>
      </c>
      <c r="J726" s="46">
        <f t="shared" si="171"/>
        <v>0</v>
      </c>
      <c r="K726" s="46">
        <f t="shared" si="171"/>
        <v>0</v>
      </c>
      <c r="M726" s="49"/>
      <c r="N726" s="49"/>
    </row>
    <row r="727" spans="1:14" s="61" customFormat="1" ht="15" hidden="1">
      <c r="A727" s="6" t="s">
        <v>47</v>
      </c>
      <c r="B727" s="42" t="s">
        <v>116</v>
      </c>
      <c r="C727" s="42" t="s">
        <v>118</v>
      </c>
      <c r="D727" s="35" t="s">
        <v>486</v>
      </c>
      <c r="E727" s="38">
        <v>610</v>
      </c>
      <c r="F727" s="36"/>
      <c r="G727" s="46">
        <f>G728</f>
        <v>18</v>
      </c>
      <c r="H727" s="219">
        <f t="shared" si="170"/>
        <v>0</v>
      </c>
      <c r="I727" s="46">
        <f t="shared" si="171"/>
        <v>0</v>
      </c>
      <c r="J727" s="46">
        <f t="shared" si="171"/>
        <v>0</v>
      </c>
      <c r="K727" s="46">
        <f t="shared" si="171"/>
        <v>0</v>
      </c>
      <c r="M727" s="49"/>
      <c r="N727" s="49"/>
    </row>
    <row r="728" spans="1:14" s="61" customFormat="1" ht="15" hidden="1">
      <c r="A728" s="7" t="s">
        <v>9</v>
      </c>
      <c r="B728" s="42" t="s">
        <v>116</v>
      </c>
      <c r="C728" s="42" t="s">
        <v>118</v>
      </c>
      <c r="D728" s="35" t="s">
        <v>486</v>
      </c>
      <c r="E728" s="38">
        <v>610</v>
      </c>
      <c r="F728" s="38">
        <v>2</v>
      </c>
      <c r="G728" s="46">
        <v>18</v>
      </c>
      <c r="H728" s="219">
        <f t="shared" si="170"/>
        <v>0</v>
      </c>
      <c r="I728" s="46"/>
      <c r="J728" s="46"/>
      <c r="K728" s="46"/>
      <c r="M728" s="49"/>
      <c r="N728" s="49"/>
    </row>
    <row r="729" spans="1:14" s="61" customFormat="1" ht="45" hidden="1">
      <c r="A729" s="26" t="s">
        <v>479</v>
      </c>
      <c r="B729" s="42" t="s">
        <v>116</v>
      </c>
      <c r="C729" s="42" t="s">
        <v>118</v>
      </c>
      <c r="D729" s="35" t="s">
        <v>486</v>
      </c>
      <c r="E729" s="36"/>
      <c r="F729" s="36"/>
      <c r="G729" s="46">
        <f>G730</f>
        <v>18</v>
      </c>
      <c r="H729" s="219">
        <f>I729-J729</f>
        <v>0</v>
      </c>
      <c r="I729" s="46">
        <f aca="true" t="shared" si="172" ref="I729:K731">I730</f>
        <v>0</v>
      </c>
      <c r="J729" s="46">
        <f t="shared" si="172"/>
        <v>0</v>
      </c>
      <c r="K729" s="46">
        <f t="shared" si="172"/>
        <v>0</v>
      </c>
      <c r="M729" s="49"/>
      <c r="N729" s="49"/>
    </row>
    <row r="730" spans="1:14" s="61" customFormat="1" ht="30" hidden="1">
      <c r="A730" s="6" t="s">
        <v>46</v>
      </c>
      <c r="B730" s="42" t="s">
        <v>116</v>
      </c>
      <c r="C730" s="42" t="s">
        <v>118</v>
      </c>
      <c r="D730" s="35" t="s">
        <v>486</v>
      </c>
      <c r="E730" s="38">
        <v>600</v>
      </c>
      <c r="F730" s="36"/>
      <c r="G730" s="46">
        <f>G731</f>
        <v>18</v>
      </c>
      <c r="H730" s="219">
        <f t="shared" si="170"/>
        <v>0</v>
      </c>
      <c r="I730" s="46">
        <f t="shared" si="172"/>
        <v>0</v>
      </c>
      <c r="J730" s="46">
        <f t="shared" si="172"/>
        <v>0</v>
      </c>
      <c r="K730" s="46">
        <f t="shared" si="172"/>
        <v>0</v>
      </c>
      <c r="M730" s="49"/>
      <c r="N730" s="49"/>
    </row>
    <row r="731" spans="1:14" s="61" customFormat="1" ht="15" hidden="1">
      <c r="A731" s="6" t="s">
        <v>47</v>
      </c>
      <c r="B731" s="42" t="s">
        <v>116</v>
      </c>
      <c r="C731" s="42" t="s">
        <v>118</v>
      </c>
      <c r="D731" s="35" t="s">
        <v>486</v>
      </c>
      <c r="E731" s="38">
        <v>610</v>
      </c>
      <c r="F731" s="36"/>
      <c r="G731" s="46">
        <f>G732</f>
        <v>18</v>
      </c>
      <c r="H731" s="219">
        <f t="shared" si="170"/>
        <v>0</v>
      </c>
      <c r="I731" s="46">
        <f t="shared" si="172"/>
        <v>0</v>
      </c>
      <c r="J731" s="46">
        <f t="shared" si="172"/>
        <v>0</v>
      </c>
      <c r="K731" s="46">
        <f t="shared" si="172"/>
        <v>0</v>
      </c>
      <c r="M731" s="49"/>
      <c r="N731" s="49"/>
    </row>
    <row r="732" spans="1:14" s="61" customFormat="1" ht="15" hidden="1">
      <c r="A732" s="7" t="s">
        <v>8</v>
      </c>
      <c r="B732" s="42" t="s">
        <v>116</v>
      </c>
      <c r="C732" s="42" t="s">
        <v>118</v>
      </c>
      <c r="D732" s="35" t="s">
        <v>486</v>
      </c>
      <c r="E732" s="38">
        <v>610</v>
      </c>
      <c r="F732" s="38">
        <v>1</v>
      </c>
      <c r="G732" s="46">
        <v>18</v>
      </c>
      <c r="H732" s="219">
        <f t="shared" si="170"/>
        <v>0</v>
      </c>
      <c r="I732" s="46"/>
      <c r="J732" s="46"/>
      <c r="K732" s="46"/>
      <c r="M732" s="49"/>
      <c r="N732" s="49"/>
    </row>
    <row r="733" spans="1:14" ht="30" customHeight="1" hidden="1">
      <c r="A733" s="32" t="s">
        <v>280</v>
      </c>
      <c r="B733" s="42" t="s">
        <v>116</v>
      </c>
      <c r="C733" s="42" t="s">
        <v>118</v>
      </c>
      <c r="D733" s="35" t="s">
        <v>283</v>
      </c>
      <c r="E733" s="36"/>
      <c r="F733" s="36"/>
      <c r="G733" s="46">
        <f>G734</f>
        <v>3</v>
      </c>
      <c r="H733" s="219">
        <f t="shared" si="170"/>
        <v>0</v>
      </c>
      <c r="I733" s="46">
        <f aca="true" t="shared" si="173" ref="I733:K735">I734</f>
        <v>0</v>
      </c>
      <c r="J733" s="46">
        <f t="shared" si="173"/>
        <v>0</v>
      </c>
      <c r="K733" s="46">
        <f t="shared" si="173"/>
        <v>0</v>
      </c>
      <c r="M733" s="49"/>
      <c r="N733" s="49"/>
    </row>
    <row r="734" spans="1:14" ht="30" customHeight="1" hidden="1">
      <c r="A734" s="6" t="s">
        <v>46</v>
      </c>
      <c r="B734" s="42" t="s">
        <v>116</v>
      </c>
      <c r="C734" s="42" t="s">
        <v>118</v>
      </c>
      <c r="D734" s="35" t="s">
        <v>283</v>
      </c>
      <c r="E734" s="38">
        <v>600</v>
      </c>
      <c r="F734" s="36"/>
      <c r="G734" s="46">
        <f>G735</f>
        <v>3</v>
      </c>
      <c r="H734" s="219">
        <f t="shared" si="170"/>
        <v>0</v>
      </c>
      <c r="I734" s="46">
        <f t="shared" si="173"/>
        <v>0</v>
      </c>
      <c r="J734" s="46">
        <f t="shared" si="173"/>
        <v>0</v>
      </c>
      <c r="K734" s="46">
        <f t="shared" si="173"/>
        <v>0</v>
      </c>
      <c r="M734" s="49"/>
      <c r="N734" s="49"/>
    </row>
    <row r="735" spans="1:14" ht="15" customHeight="1" hidden="1">
      <c r="A735" s="6" t="s">
        <v>47</v>
      </c>
      <c r="B735" s="42" t="s">
        <v>116</v>
      </c>
      <c r="C735" s="42" t="s">
        <v>118</v>
      </c>
      <c r="D735" s="35" t="s">
        <v>283</v>
      </c>
      <c r="E735" s="38">
        <v>610</v>
      </c>
      <c r="F735" s="36"/>
      <c r="G735" s="46">
        <f>G736</f>
        <v>3</v>
      </c>
      <c r="H735" s="219">
        <f t="shared" si="170"/>
        <v>0</v>
      </c>
      <c r="I735" s="46">
        <f t="shared" si="173"/>
        <v>0</v>
      </c>
      <c r="J735" s="46">
        <f t="shared" si="173"/>
        <v>0</v>
      </c>
      <c r="K735" s="46">
        <f t="shared" si="173"/>
        <v>0</v>
      </c>
      <c r="M735" s="49"/>
      <c r="N735" s="49"/>
    </row>
    <row r="736" spans="1:14" ht="15" customHeight="1" hidden="1">
      <c r="A736" s="7" t="s">
        <v>8</v>
      </c>
      <c r="B736" s="42" t="s">
        <v>116</v>
      </c>
      <c r="C736" s="42" t="s">
        <v>118</v>
      </c>
      <c r="D736" s="35" t="s">
        <v>283</v>
      </c>
      <c r="E736" s="38">
        <v>610</v>
      </c>
      <c r="F736" s="38">
        <v>1</v>
      </c>
      <c r="G736" s="46">
        <v>3</v>
      </c>
      <c r="H736" s="219">
        <f t="shared" si="170"/>
        <v>0</v>
      </c>
      <c r="I736" s="46"/>
      <c r="J736" s="46"/>
      <c r="K736" s="46"/>
      <c r="M736" s="49"/>
      <c r="N736" s="49"/>
    </row>
    <row r="737" spans="1:14" s="61" customFormat="1" ht="45" hidden="1">
      <c r="A737" s="26" t="s">
        <v>547</v>
      </c>
      <c r="B737" s="42" t="s">
        <v>116</v>
      </c>
      <c r="C737" s="42" t="s">
        <v>118</v>
      </c>
      <c r="D737" s="35" t="s">
        <v>548</v>
      </c>
      <c r="E737" s="36"/>
      <c r="F737" s="36"/>
      <c r="G737" s="46">
        <f>G738</f>
        <v>18</v>
      </c>
      <c r="H737" s="219">
        <f aca="true" t="shared" si="174" ref="H737:H748">I737-J737</f>
        <v>0</v>
      </c>
      <c r="I737" s="46">
        <f>I740+I743</f>
        <v>0</v>
      </c>
      <c r="J737" s="46">
        <f>J740+J743</f>
        <v>0</v>
      </c>
      <c r="K737" s="46">
        <f>K740+K743</f>
        <v>0</v>
      </c>
      <c r="M737" s="49"/>
      <c r="N737" s="49"/>
    </row>
    <row r="738" spans="1:14" s="61" customFormat="1" ht="30" hidden="1">
      <c r="A738" s="6" t="s">
        <v>46</v>
      </c>
      <c r="B738" s="42" t="s">
        <v>116</v>
      </c>
      <c r="C738" s="42" t="s">
        <v>118</v>
      </c>
      <c r="D738" s="35" t="s">
        <v>548</v>
      </c>
      <c r="E738" s="38">
        <v>600</v>
      </c>
      <c r="F738" s="36"/>
      <c r="G738" s="46">
        <f>G739</f>
        <v>18</v>
      </c>
      <c r="H738" s="219">
        <f t="shared" si="174"/>
        <v>0</v>
      </c>
      <c r="I738" s="46">
        <f aca="true" t="shared" si="175" ref="I738:K739">I739</f>
        <v>0</v>
      </c>
      <c r="J738" s="46">
        <f t="shared" si="175"/>
        <v>0</v>
      </c>
      <c r="K738" s="46">
        <f t="shared" si="175"/>
        <v>0</v>
      </c>
      <c r="M738" s="49"/>
      <c r="N738" s="49"/>
    </row>
    <row r="739" spans="1:14" s="61" customFormat="1" ht="15" hidden="1">
      <c r="A739" s="6" t="s">
        <v>47</v>
      </c>
      <c r="B739" s="42" t="s">
        <v>116</v>
      </c>
      <c r="C739" s="42" t="s">
        <v>118</v>
      </c>
      <c r="D739" s="35" t="s">
        <v>548</v>
      </c>
      <c r="E739" s="38">
        <v>610</v>
      </c>
      <c r="F739" s="36"/>
      <c r="G739" s="46">
        <f>G740</f>
        <v>18</v>
      </c>
      <c r="H739" s="219">
        <f t="shared" si="174"/>
        <v>0</v>
      </c>
      <c r="I739" s="46">
        <f t="shared" si="175"/>
        <v>0</v>
      </c>
      <c r="J739" s="46">
        <f t="shared" si="175"/>
        <v>0</v>
      </c>
      <c r="K739" s="46">
        <f t="shared" si="175"/>
        <v>0</v>
      </c>
      <c r="M739" s="49"/>
      <c r="N739" s="49"/>
    </row>
    <row r="740" spans="1:14" s="61" customFormat="1" ht="15" hidden="1">
      <c r="A740" s="7" t="s">
        <v>9</v>
      </c>
      <c r="B740" s="42" t="s">
        <v>116</v>
      </c>
      <c r="C740" s="42" t="s">
        <v>118</v>
      </c>
      <c r="D740" s="35" t="s">
        <v>548</v>
      </c>
      <c r="E740" s="38">
        <v>610</v>
      </c>
      <c r="F740" s="38">
        <v>2</v>
      </c>
      <c r="G740" s="46">
        <v>18</v>
      </c>
      <c r="H740" s="219">
        <f t="shared" si="174"/>
        <v>0</v>
      </c>
      <c r="I740" s="46"/>
      <c r="J740" s="46"/>
      <c r="K740" s="46"/>
      <c r="M740" s="49"/>
      <c r="N740" s="49"/>
    </row>
    <row r="741" spans="1:14" s="61" customFormat="1" ht="30" hidden="1">
      <c r="A741" s="6" t="s">
        <v>46</v>
      </c>
      <c r="B741" s="42" t="s">
        <v>116</v>
      </c>
      <c r="C741" s="42" t="s">
        <v>118</v>
      </c>
      <c r="D741" s="35" t="s">
        <v>548</v>
      </c>
      <c r="E741" s="38">
        <v>600</v>
      </c>
      <c r="F741" s="36"/>
      <c r="G741" s="46">
        <f>G742</f>
        <v>18</v>
      </c>
      <c r="H741" s="219">
        <f t="shared" si="174"/>
        <v>0</v>
      </c>
      <c r="I741" s="46">
        <f aca="true" t="shared" si="176" ref="I741:K742">I742</f>
        <v>0</v>
      </c>
      <c r="J741" s="46">
        <f t="shared" si="176"/>
        <v>0</v>
      </c>
      <c r="K741" s="46">
        <f t="shared" si="176"/>
        <v>0</v>
      </c>
      <c r="M741" s="49"/>
      <c r="N741" s="49"/>
    </row>
    <row r="742" spans="1:14" s="61" customFormat="1" ht="15" hidden="1">
      <c r="A742" s="6" t="s">
        <v>47</v>
      </c>
      <c r="B742" s="42" t="s">
        <v>116</v>
      </c>
      <c r="C742" s="42" t="s">
        <v>118</v>
      </c>
      <c r="D742" s="35" t="s">
        <v>548</v>
      </c>
      <c r="E742" s="38">
        <v>610</v>
      </c>
      <c r="F742" s="36"/>
      <c r="G742" s="46">
        <f>G743</f>
        <v>18</v>
      </c>
      <c r="H742" s="219">
        <f t="shared" si="174"/>
        <v>0</v>
      </c>
      <c r="I742" s="46">
        <f t="shared" si="176"/>
        <v>0</v>
      </c>
      <c r="J742" s="46">
        <f t="shared" si="176"/>
        <v>0</v>
      </c>
      <c r="K742" s="46">
        <f t="shared" si="176"/>
        <v>0</v>
      </c>
      <c r="M742" s="49"/>
      <c r="N742" s="49"/>
    </row>
    <row r="743" spans="1:14" s="61" customFormat="1" ht="15" hidden="1">
      <c r="A743" s="7" t="s">
        <v>8</v>
      </c>
      <c r="B743" s="42" t="s">
        <v>116</v>
      </c>
      <c r="C743" s="42" t="s">
        <v>118</v>
      </c>
      <c r="D743" s="35" t="s">
        <v>548</v>
      </c>
      <c r="E743" s="38">
        <v>610</v>
      </c>
      <c r="F743" s="38">
        <v>1</v>
      </c>
      <c r="G743" s="46">
        <v>18</v>
      </c>
      <c r="H743" s="219">
        <f t="shared" si="174"/>
        <v>0</v>
      </c>
      <c r="I743" s="46"/>
      <c r="J743" s="46"/>
      <c r="K743" s="46"/>
      <c r="M743" s="49"/>
      <c r="N743" s="49"/>
    </row>
    <row r="744" spans="1:13" ht="45" hidden="1">
      <c r="A744" s="133" t="s">
        <v>468</v>
      </c>
      <c r="B744" s="42" t="s">
        <v>116</v>
      </c>
      <c r="C744" s="42" t="s">
        <v>118</v>
      </c>
      <c r="D744" s="38">
        <v>6100000000</v>
      </c>
      <c r="E744" s="36"/>
      <c r="F744" s="36"/>
      <c r="G744" s="46" t="e">
        <f>#REF!</f>
        <v>#REF!</v>
      </c>
      <c r="H744" s="219">
        <f t="shared" si="174"/>
        <v>0</v>
      </c>
      <c r="I744" s="46">
        <f>I745</f>
        <v>0</v>
      </c>
      <c r="J744" s="46">
        <f>J745</f>
        <v>0</v>
      </c>
      <c r="K744" s="46">
        <f>K745</f>
        <v>0</v>
      </c>
      <c r="L744" s="49"/>
      <c r="M744" s="49"/>
    </row>
    <row r="745" spans="1:13" ht="30" hidden="1">
      <c r="A745" s="132" t="s">
        <v>469</v>
      </c>
      <c r="B745" s="42" t="s">
        <v>116</v>
      </c>
      <c r="C745" s="42" t="s">
        <v>118</v>
      </c>
      <c r="D745" s="35">
        <v>6100191090</v>
      </c>
      <c r="E745" s="36"/>
      <c r="F745" s="36"/>
      <c r="G745" s="46">
        <f>G746</f>
        <v>3</v>
      </c>
      <c r="H745" s="219">
        <f t="shared" si="174"/>
        <v>0</v>
      </c>
      <c r="I745" s="46">
        <f aca="true" t="shared" si="177" ref="I745:K747">I746</f>
        <v>0</v>
      </c>
      <c r="J745" s="46">
        <f t="shared" si="177"/>
        <v>0</v>
      </c>
      <c r="K745" s="46">
        <f t="shared" si="177"/>
        <v>0</v>
      </c>
      <c r="L745" s="49"/>
      <c r="M745" s="49"/>
    </row>
    <row r="746" spans="1:13" ht="30" hidden="1">
      <c r="A746" s="6" t="s">
        <v>46</v>
      </c>
      <c r="B746" s="42" t="s">
        <v>116</v>
      </c>
      <c r="C746" s="42" t="s">
        <v>118</v>
      </c>
      <c r="D746" s="35">
        <v>6100191090</v>
      </c>
      <c r="E746" s="38">
        <v>600</v>
      </c>
      <c r="F746" s="36"/>
      <c r="G746" s="46">
        <f>G747</f>
        <v>3</v>
      </c>
      <c r="H746" s="219">
        <f t="shared" si="174"/>
        <v>0</v>
      </c>
      <c r="I746" s="46">
        <f t="shared" si="177"/>
        <v>0</v>
      </c>
      <c r="J746" s="46">
        <f t="shared" si="177"/>
        <v>0</v>
      </c>
      <c r="K746" s="46">
        <f t="shared" si="177"/>
        <v>0</v>
      </c>
      <c r="L746" s="49"/>
      <c r="M746" s="49"/>
    </row>
    <row r="747" spans="1:13" ht="15" hidden="1">
      <c r="A747" s="6" t="s">
        <v>47</v>
      </c>
      <c r="B747" s="42" t="s">
        <v>116</v>
      </c>
      <c r="C747" s="42" t="s">
        <v>118</v>
      </c>
      <c r="D747" s="35">
        <v>6100191090</v>
      </c>
      <c r="E747" s="38">
        <v>610</v>
      </c>
      <c r="F747" s="36"/>
      <c r="G747" s="46">
        <f>G748</f>
        <v>3</v>
      </c>
      <c r="H747" s="219">
        <f t="shared" si="174"/>
        <v>0</v>
      </c>
      <c r="I747" s="46">
        <f t="shared" si="177"/>
        <v>0</v>
      </c>
      <c r="J747" s="46">
        <f t="shared" si="177"/>
        <v>0</v>
      </c>
      <c r="K747" s="46">
        <f t="shared" si="177"/>
        <v>0</v>
      </c>
      <c r="L747" s="49"/>
      <c r="M747" s="49"/>
    </row>
    <row r="748" spans="1:13" ht="15" hidden="1">
      <c r="A748" s="7" t="s">
        <v>8</v>
      </c>
      <c r="B748" s="42" t="s">
        <v>116</v>
      </c>
      <c r="C748" s="42" t="s">
        <v>118</v>
      </c>
      <c r="D748" s="35">
        <v>6100191090</v>
      </c>
      <c r="E748" s="38">
        <v>610</v>
      </c>
      <c r="F748" s="38">
        <v>1</v>
      </c>
      <c r="G748" s="46">
        <v>3</v>
      </c>
      <c r="H748" s="219">
        <f t="shared" si="174"/>
        <v>0</v>
      </c>
      <c r="I748" s="46"/>
      <c r="J748" s="46"/>
      <c r="K748" s="46"/>
      <c r="L748" s="49"/>
      <c r="M748" s="49"/>
    </row>
    <row r="749" spans="1:11" ht="15">
      <c r="A749" s="5" t="s">
        <v>62</v>
      </c>
      <c r="B749" s="112">
        <v>1000</v>
      </c>
      <c r="C749" s="41"/>
      <c r="D749" s="36"/>
      <c r="E749" s="36"/>
      <c r="F749" s="36"/>
      <c r="G749" s="219" t="e">
        <f>G760+G770+G794+G854</f>
        <v>#REF!</v>
      </c>
      <c r="H749" s="219" t="e">
        <f>H760+H794+H770</f>
        <v>#REF!</v>
      </c>
      <c r="I749" s="219">
        <f>I760+I770+I794+I854</f>
        <v>1400</v>
      </c>
      <c r="J749" s="269">
        <f>J760+J770+J794+J854</f>
        <v>1400</v>
      </c>
      <c r="K749" s="269">
        <f>K760+K770+K794+K854</f>
        <v>1000</v>
      </c>
    </row>
    <row r="750" spans="1:14" ht="15">
      <c r="A750" s="5" t="s">
        <v>8</v>
      </c>
      <c r="B750" s="43" t="s">
        <v>121</v>
      </c>
      <c r="C750" s="41"/>
      <c r="D750" s="36"/>
      <c r="E750" s="36"/>
      <c r="F750" s="36"/>
      <c r="G750" s="219" t="e">
        <f>G765+#REF!+G769</f>
        <v>#REF!</v>
      </c>
      <c r="H750" s="219" t="e">
        <f>H49+H52+H63+H95+H152+#REF!+H145+H314+H328+H765+H172+H177+H291+#REF!+H437+#REF!+#REF!+#REF!+H55+H378+H407+H759</f>
        <v>#REF!</v>
      </c>
      <c r="I750" s="219">
        <f>I765+I769+I804</f>
        <v>1400</v>
      </c>
      <c r="J750" s="269">
        <f>J765+J769+J804</f>
        <v>1400</v>
      </c>
      <c r="K750" s="269">
        <f>K765+K769+K804</f>
        <v>1000</v>
      </c>
      <c r="N750" s="53"/>
    </row>
    <row r="751" spans="1:11" ht="15">
      <c r="A751" s="5" t="s">
        <v>9</v>
      </c>
      <c r="B751" s="43" t="s">
        <v>122</v>
      </c>
      <c r="C751" s="41"/>
      <c r="D751" s="36"/>
      <c r="E751" s="36"/>
      <c r="F751" s="36"/>
      <c r="G751" s="219" t="e">
        <f>G817+G829+G833+G837+G841+G849+G853+G859+G862+#REF!+#REF!+#REF!+G809+G845+G775+G813</f>
        <v>#REF!</v>
      </c>
      <c r="H751" s="219" t="e">
        <f>H126+H129+H112+H115+#REF!+#REF!+#REF!+#REF!+#REF!+#REF!+#REF!+H116+#REF!+#REF!+#REF!</f>
        <v>#REF!</v>
      </c>
      <c r="I751" s="219">
        <f>I775+I793+I800+I817+I829+I837+I841+I849+I853+I859+I862+I821+I813+I825+I845</f>
        <v>0</v>
      </c>
      <c r="J751" s="269">
        <f>J775+J793+J800+J817+J829+J837+J841+J849+J853+J859+J862+J821+J813+J825+J845</f>
        <v>0</v>
      </c>
      <c r="K751" s="269">
        <f>K775+K793+K800+K817+K829+K837+K841+K849+K853+K859+K862+K821+K813+K825+K845</f>
        <v>0</v>
      </c>
    </row>
    <row r="752" spans="1:11" ht="15" customHeight="1" hidden="1">
      <c r="A752" s="5" t="s">
        <v>42</v>
      </c>
      <c r="B752" s="112" t="s">
        <v>43</v>
      </c>
      <c r="C752" s="41"/>
      <c r="D752" s="36"/>
      <c r="E752" s="36"/>
      <c r="F752" s="36"/>
      <c r="G752" s="219">
        <f>G753</f>
        <v>0</v>
      </c>
      <c r="H752" s="219" t="e">
        <f>H753</f>
        <v>#REF!</v>
      </c>
      <c r="I752" s="219">
        <f>I753</f>
        <v>0</v>
      </c>
      <c r="J752" s="269">
        <f>J753</f>
        <v>0</v>
      </c>
      <c r="K752" s="269">
        <f>K753</f>
        <v>0</v>
      </c>
    </row>
    <row r="753" spans="1:11" ht="15" customHeight="1" hidden="1">
      <c r="A753" s="5" t="s">
        <v>44</v>
      </c>
      <c r="B753" s="112" t="s">
        <v>43</v>
      </c>
      <c r="C753" s="43" t="s">
        <v>45</v>
      </c>
      <c r="D753" s="36"/>
      <c r="E753" s="36"/>
      <c r="F753" s="36"/>
      <c r="G753" s="219">
        <f>G755</f>
        <v>0</v>
      </c>
      <c r="H753" s="219" t="e">
        <f>#REF!+H755</f>
        <v>#REF!</v>
      </c>
      <c r="I753" s="219">
        <f>I755</f>
        <v>0</v>
      </c>
      <c r="J753" s="269">
        <f>J755</f>
        <v>0</v>
      </c>
      <c r="K753" s="269">
        <f>K755</f>
        <v>0</v>
      </c>
    </row>
    <row r="754" spans="1:11" ht="45" customHeight="1" hidden="1">
      <c r="A754" s="6" t="s">
        <v>51</v>
      </c>
      <c r="B754" s="42" t="s">
        <v>43</v>
      </c>
      <c r="C754" s="42" t="s">
        <v>45</v>
      </c>
      <c r="D754" s="38" t="s">
        <v>52</v>
      </c>
      <c r="E754" s="36"/>
      <c r="F754" s="36"/>
      <c r="G754" s="219">
        <f aca="true" t="shared" si="178" ref="G754:K758">G755</f>
        <v>0</v>
      </c>
      <c r="H754" s="46">
        <f t="shared" si="178"/>
        <v>0</v>
      </c>
      <c r="I754" s="219">
        <f t="shared" si="178"/>
        <v>0</v>
      </c>
      <c r="J754" s="269">
        <f t="shared" si="178"/>
        <v>0</v>
      </c>
      <c r="K754" s="269">
        <f t="shared" si="178"/>
        <v>0</v>
      </c>
    </row>
    <row r="755" spans="1:11" ht="75" customHeight="1" hidden="1">
      <c r="A755" s="6" t="s">
        <v>53</v>
      </c>
      <c r="B755" s="42" t="s">
        <v>43</v>
      </c>
      <c r="C755" s="42" t="s">
        <v>45</v>
      </c>
      <c r="D755" s="38" t="s">
        <v>54</v>
      </c>
      <c r="E755" s="36"/>
      <c r="F755" s="36"/>
      <c r="G755" s="219">
        <f t="shared" si="178"/>
        <v>0</v>
      </c>
      <c r="H755" s="46">
        <f t="shared" si="178"/>
        <v>0</v>
      </c>
      <c r="I755" s="219">
        <f t="shared" si="178"/>
        <v>0</v>
      </c>
      <c r="J755" s="269">
        <f t="shared" si="178"/>
        <v>0</v>
      </c>
      <c r="K755" s="269">
        <f t="shared" si="178"/>
        <v>0</v>
      </c>
    </row>
    <row r="756" spans="1:11" ht="75" customHeight="1" hidden="1">
      <c r="A756" s="6" t="s">
        <v>55</v>
      </c>
      <c r="B756" s="42" t="s">
        <v>43</v>
      </c>
      <c r="C756" s="42" t="s">
        <v>45</v>
      </c>
      <c r="D756" s="38" t="s">
        <v>56</v>
      </c>
      <c r="E756" s="36"/>
      <c r="F756" s="36"/>
      <c r="G756" s="219">
        <f t="shared" si="178"/>
        <v>0</v>
      </c>
      <c r="H756" s="46">
        <f t="shared" si="178"/>
        <v>0</v>
      </c>
      <c r="I756" s="219">
        <f t="shared" si="178"/>
        <v>0</v>
      </c>
      <c r="J756" s="269">
        <f t="shared" si="178"/>
        <v>0</v>
      </c>
      <c r="K756" s="269">
        <f t="shared" si="178"/>
        <v>0</v>
      </c>
    </row>
    <row r="757" spans="1:11" ht="30" customHeight="1" hidden="1">
      <c r="A757" s="6" t="s">
        <v>19</v>
      </c>
      <c r="B757" s="42" t="s">
        <v>43</v>
      </c>
      <c r="C757" s="41" t="s">
        <v>45</v>
      </c>
      <c r="D757" s="38" t="s">
        <v>56</v>
      </c>
      <c r="E757" s="38">
        <v>200</v>
      </c>
      <c r="F757" s="38"/>
      <c r="G757" s="219">
        <f t="shared" si="178"/>
        <v>0</v>
      </c>
      <c r="H757" s="46">
        <f t="shared" si="178"/>
        <v>0</v>
      </c>
      <c r="I757" s="219">
        <f t="shared" si="178"/>
        <v>0</v>
      </c>
      <c r="J757" s="269">
        <f t="shared" si="178"/>
        <v>0</v>
      </c>
      <c r="K757" s="269">
        <f t="shared" si="178"/>
        <v>0</v>
      </c>
    </row>
    <row r="758" spans="1:11" ht="30" customHeight="1" hidden="1">
      <c r="A758" s="6" t="s">
        <v>20</v>
      </c>
      <c r="B758" s="42" t="s">
        <v>43</v>
      </c>
      <c r="C758" s="41" t="s">
        <v>45</v>
      </c>
      <c r="D758" s="38" t="s">
        <v>56</v>
      </c>
      <c r="E758" s="38">
        <v>240</v>
      </c>
      <c r="F758" s="38"/>
      <c r="G758" s="219">
        <f t="shared" si="178"/>
        <v>0</v>
      </c>
      <c r="H758" s="46">
        <f t="shared" si="178"/>
        <v>0</v>
      </c>
      <c r="I758" s="219">
        <f t="shared" si="178"/>
        <v>0</v>
      </c>
      <c r="J758" s="269">
        <f t="shared" si="178"/>
        <v>0</v>
      </c>
      <c r="K758" s="269">
        <f t="shared" si="178"/>
        <v>0</v>
      </c>
    </row>
    <row r="759" spans="1:11" ht="15" customHeight="1" hidden="1">
      <c r="A759" s="7" t="s">
        <v>8</v>
      </c>
      <c r="B759" s="42" t="s">
        <v>43</v>
      </c>
      <c r="C759" s="42" t="s">
        <v>45</v>
      </c>
      <c r="D759" s="38" t="s">
        <v>56</v>
      </c>
      <c r="E759" s="38">
        <v>240</v>
      </c>
      <c r="F759" s="38">
        <v>1</v>
      </c>
      <c r="G759" s="219"/>
      <c r="H759" s="46"/>
      <c r="I759" s="219"/>
      <c r="J759" s="269"/>
      <c r="K759" s="269"/>
    </row>
    <row r="760" spans="1:11" ht="15">
      <c r="A760" s="5" t="s">
        <v>109</v>
      </c>
      <c r="B760" s="112">
        <v>1000</v>
      </c>
      <c r="C760" s="112">
        <v>1001</v>
      </c>
      <c r="D760" s="38"/>
      <c r="E760" s="37"/>
      <c r="F760" s="37"/>
      <c r="G760" s="219">
        <f aca="true" t="shared" si="179" ref="G760:K764">G761</f>
        <v>1200</v>
      </c>
      <c r="H760" s="219">
        <f t="shared" si="179"/>
        <v>1083.20122</v>
      </c>
      <c r="I760" s="219">
        <f t="shared" si="179"/>
        <v>1000</v>
      </c>
      <c r="J760" s="269">
        <f t="shared" si="179"/>
        <v>1000</v>
      </c>
      <c r="K760" s="269">
        <f t="shared" si="179"/>
        <v>1000</v>
      </c>
    </row>
    <row r="761" spans="1:11" ht="15">
      <c r="A761" s="6" t="s">
        <v>16</v>
      </c>
      <c r="B761" s="42">
        <v>1000</v>
      </c>
      <c r="C761" s="42">
        <v>1001</v>
      </c>
      <c r="D761" s="38">
        <v>9000000000</v>
      </c>
      <c r="E761" s="36"/>
      <c r="F761" s="36"/>
      <c r="G761" s="46">
        <f>G762+G766</f>
        <v>1200</v>
      </c>
      <c r="H761" s="46">
        <f t="shared" si="179"/>
        <v>1083.20122</v>
      </c>
      <c r="I761" s="46">
        <f>I762+I766</f>
        <v>1000</v>
      </c>
      <c r="J761" s="46">
        <f>J762+J766</f>
        <v>1000</v>
      </c>
      <c r="K761" s="46">
        <f>K762+K766</f>
        <v>1000</v>
      </c>
    </row>
    <row r="762" spans="1:11" ht="15">
      <c r="A762" s="6" t="s">
        <v>436</v>
      </c>
      <c r="B762" s="42">
        <v>1000</v>
      </c>
      <c r="C762" s="42">
        <v>1001</v>
      </c>
      <c r="D762" s="38">
        <v>9000090910</v>
      </c>
      <c r="E762" s="36"/>
      <c r="F762" s="36"/>
      <c r="G762" s="46">
        <f t="shared" si="179"/>
        <v>1000</v>
      </c>
      <c r="H762" s="46">
        <f t="shared" si="179"/>
        <v>1083.20122</v>
      </c>
      <c r="I762" s="46">
        <f t="shared" si="179"/>
        <v>800</v>
      </c>
      <c r="J762" s="46">
        <f t="shared" si="179"/>
        <v>800</v>
      </c>
      <c r="K762" s="46">
        <f t="shared" si="179"/>
        <v>800</v>
      </c>
    </row>
    <row r="763" spans="1:11" ht="15">
      <c r="A763" s="6" t="s">
        <v>49</v>
      </c>
      <c r="B763" s="42">
        <v>1000</v>
      </c>
      <c r="C763" s="42">
        <v>1001</v>
      </c>
      <c r="D763" s="38">
        <v>9000090910</v>
      </c>
      <c r="E763" s="38">
        <v>300</v>
      </c>
      <c r="F763" s="36"/>
      <c r="G763" s="46">
        <f t="shared" si="179"/>
        <v>1000</v>
      </c>
      <c r="H763" s="46">
        <f t="shared" si="179"/>
        <v>1083.20122</v>
      </c>
      <c r="I763" s="46">
        <f t="shared" si="179"/>
        <v>800</v>
      </c>
      <c r="J763" s="46">
        <f t="shared" si="179"/>
        <v>800</v>
      </c>
      <c r="K763" s="46">
        <f t="shared" si="179"/>
        <v>800</v>
      </c>
    </row>
    <row r="764" spans="1:11" ht="15">
      <c r="A764" s="6" t="s">
        <v>64</v>
      </c>
      <c r="B764" s="42">
        <v>1000</v>
      </c>
      <c r="C764" s="42">
        <v>1001</v>
      </c>
      <c r="D764" s="38">
        <v>9000090910</v>
      </c>
      <c r="E764" s="38">
        <v>310</v>
      </c>
      <c r="F764" s="36"/>
      <c r="G764" s="46">
        <f t="shared" si="179"/>
        <v>1000</v>
      </c>
      <c r="H764" s="46">
        <f t="shared" si="179"/>
        <v>1083.20122</v>
      </c>
      <c r="I764" s="46">
        <f t="shared" si="179"/>
        <v>800</v>
      </c>
      <c r="J764" s="46">
        <f t="shared" si="179"/>
        <v>800</v>
      </c>
      <c r="K764" s="46">
        <f t="shared" si="179"/>
        <v>800</v>
      </c>
    </row>
    <row r="765" spans="1:11" ht="15">
      <c r="A765" s="7" t="s">
        <v>8</v>
      </c>
      <c r="B765" s="42">
        <v>1000</v>
      </c>
      <c r="C765" s="42">
        <v>1001</v>
      </c>
      <c r="D765" s="38">
        <v>9000090910</v>
      </c>
      <c r="E765" s="38">
        <v>310</v>
      </c>
      <c r="F765" s="38">
        <v>1</v>
      </c>
      <c r="G765" s="46">
        <v>1000</v>
      </c>
      <c r="H765" s="46">
        <v>1083.20122</v>
      </c>
      <c r="I765" s="46">
        <v>800</v>
      </c>
      <c r="J765" s="46">
        <v>800</v>
      </c>
      <c r="K765" s="46">
        <v>800</v>
      </c>
    </row>
    <row r="766" spans="1:12" ht="30">
      <c r="A766" s="76" t="s">
        <v>228</v>
      </c>
      <c r="B766" s="42">
        <v>1000</v>
      </c>
      <c r="C766" s="42">
        <v>1001</v>
      </c>
      <c r="D766" s="38">
        <v>9000090940</v>
      </c>
      <c r="E766" s="36"/>
      <c r="F766" s="36"/>
      <c r="G766" s="46">
        <f aca="true" t="shared" si="180" ref="G766:K768">G767</f>
        <v>200</v>
      </c>
      <c r="H766" s="46">
        <f t="shared" si="180"/>
        <v>1083.20122</v>
      </c>
      <c r="I766" s="46">
        <f t="shared" si="180"/>
        <v>200</v>
      </c>
      <c r="J766" s="46">
        <f t="shared" si="180"/>
        <v>200</v>
      </c>
      <c r="K766" s="46">
        <f t="shared" si="180"/>
        <v>200</v>
      </c>
      <c r="L766" s="49"/>
    </row>
    <row r="767" spans="1:12" ht="15">
      <c r="A767" s="6" t="s">
        <v>49</v>
      </c>
      <c r="B767" s="42">
        <v>1000</v>
      </c>
      <c r="C767" s="42">
        <v>1001</v>
      </c>
      <c r="D767" s="38">
        <v>9000090940</v>
      </c>
      <c r="E767" s="38">
        <v>300</v>
      </c>
      <c r="F767" s="36"/>
      <c r="G767" s="46">
        <f t="shared" si="180"/>
        <v>200</v>
      </c>
      <c r="H767" s="46">
        <f t="shared" si="180"/>
        <v>1083.20122</v>
      </c>
      <c r="I767" s="46">
        <f t="shared" si="180"/>
        <v>200</v>
      </c>
      <c r="J767" s="46">
        <f t="shared" si="180"/>
        <v>200</v>
      </c>
      <c r="K767" s="46">
        <f t="shared" si="180"/>
        <v>200</v>
      </c>
      <c r="L767" s="49"/>
    </row>
    <row r="768" spans="1:12" ht="30">
      <c r="A768" s="6" t="s">
        <v>50</v>
      </c>
      <c r="B768" s="42">
        <v>1000</v>
      </c>
      <c r="C768" s="42">
        <v>1001</v>
      </c>
      <c r="D768" s="38">
        <v>9000090940</v>
      </c>
      <c r="E768" s="38">
        <v>320</v>
      </c>
      <c r="F768" s="36"/>
      <c r="G768" s="46">
        <f t="shared" si="180"/>
        <v>200</v>
      </c>
      <c r="H768" s="46">
        <f t="shared" si="180"/>
        <v>1083.20122</v>
      </c>
      <c r="I768" s="46">
        <f t="shared" si="180"/>
        <v>200</v>
      </c>
      <c r="J768" s="46">
        <f t="shared" si="180"/>
        <v>200</v>
      </c>
      <c r="K768" s="46">
        <f t="shared" si="180"/>
        <v>200</v>
      </c>
      <c r="L768" s="49"/>
    </row>
    <row r="769" spans="1:12" ht="14.25" customHeight="1">
      <c r="A769" s="7" t="s">
        <v>8</v>
      </c>
      <c r="B769" s="42">
        <v>1000</v>
      </c>
      <c r="C769" s="42">
        <v>1001</v>
      </c>
      <c r="D769" s="38">
        <v>9000090940</v>
      </c>
      <c r="E769" s="38">
        <v>320</v>
      </c>
      <c r="F769" s="38">
        <v>1</v>
      </c>
      <c r="G769" s="46">
        <v>200</v>
      </c>
      <c r="H769" s="46">
        <v>1083.20122</v>
      </c>
      <c r="I769" s="46">
        <v>200</v>
      </c>
      <c r="J769" s="46">
        <v>200</v>
      </c>
      <c r="K769" s="46">
        <v>200</v>
      </c>
      <c r="L769" s="49"/>
    </row>
    <row r="770" spans="1:11" ht="15" hidden="1">
      <c r="A770" s="5" t="s">
        <v>108</v>
      </c>
      <c r="B770" s="112">
        <v>1000</v>
      </c>
      <c r="C770" s="112" t="s">
        <v>110</v>
      </c>
      <c r="D770" s="37"/>
      <c r="E770" s="37"/>
      <c r="F770" s="37"/>
      <c r="G770" s="219" t="e">
        <f>#REF!+#REF!+#REF!+#REF!+G775</f>
        <v>#REF!</v>
      </c>
      <c r="H770" s="219" t="e">
        <f>#REF!+#REF!+#REF!</f>
        <v>#REF!</v>
      </c>
      <c r="I770" s="219">
        <f>I771+I776</f>
        <v>0</v>
      </c>
      <c r="J770" s="269">
        <f>J771+J776</f>
        <v>0</v>
      </c>
      <c r="K770" s="269">
        <f>K771+K776</f>
        <v>0</v>
      </c>
    </row>
    <row r="771" spans="1:12" ht="15" customHeight="1" hidden="1">
      <c r="A771" s="6" t="s">
        <v>16</v>
      </c>
      <c r="B771" s="42" t="s">
        <v>65</v>
      </c>
      <c r="C771" s="42" t="s">
        <v>110</v>
      </c>
      <c r="D771" s="38">
        <v>9000000000</v>
      </c>
      <c r="E771" s="36"/>
      <c r="F771" s="36"/>
      <c r="G771" s="46" t="e">
        <f>G772+#REF!</f>
        <v>#REF!</v>
      </c>
      <c r="H771" s="46" t="e">
        <f>#REF!</f>
        <v>#REF!</v>
      </c>
      <c r="I771" s="46">
        <f>I772+I790</f>
        <v>0</v>
      </c>
      <c r="J771" s="46">
        <f>J772+J790</f>
        <v>0</v>
      </c>
      <c r="K771" s="46">
        <f>K772+K790</f>
        <v>0</v>
      </c>
      <c r="L771" s="49"/>
    </row>
    <row r="772" spans="1:12" ht="45" hidden="1">
      <c r="A772" s="127" t="s">
        <v>361</v>
      </c>
      <c r="B772" s="42" t="s">
        <v>65</v>
      </c>
      <c r="C772" s="42" t="s">
        <v>110</v>
      </c>
      <c r="D772" s="36">
        <v>9000051350</v>
      </c>
      <c r="E772" s="36"/>
      <c r="F772" s="36"/>
      <c r="G772" s="46">
        <f>G773</f>
        <v>0</v>
      </c>
      <c r="H772" s="46"/>
      <c r="I772" s="46">
        <f aca="true" t="shared" si="181" ref="I772:K774">I773</f>
        <v>0</v>
      </c>
      <c r="J772" s="46">
        <f t="shared" si="181"/>
        <v>0</v>
      </c>
      <c r="K772" s="46">
        <f t="shared" si="181"/>
        <v>0</v>
      </c>
      <c r="L772" s="49"/>
    </row>
    <row r="773" spans="1:12" ht="15" customHeight="1" hidden="1">
      <c r="A773" s="6" t="s">
        <v>49</v>
      </c>
      <c r="B773" s="42">
        <v>1000</v>
      </c>
      <c r="C773" s="42">
        <v>1003</v>
      </c>
      <c r="D773" s="36">
        <v>9000051350</v>
      </c>
      <c r="E773" s="38">
        <v>300</v>
      </c>
      <c r="F773" s="36"/>
      <c r="G773" s="46">
        <f>G774</f>
        <v>0</v>
      </c>
      <c r="H773" s="46" t="e">
        <f>#REF!</f>
        <v>#REF!</v>
      </c>
      <c r="I773" s="46">
        <f t="shared" si="181"/>
        <v>0</v>
      </c>
      <c r="J773" s="46">
        <f t="shared" si="181"/>
        <v>0</v>
      </c>
      <c r="K773" s="46">
        <f t="shared" si="181"/>
        <v>0</v>
      </c>
      <c r="L773" s="49"/>
    </row>
    <row r="774" spans="1:12" ht="30" customHeight="1" hidden="1">
      <c r="A774" s="6" t="s">
        <v>50</v>
      </c>
      <c r="B774" s="42">
        <v>1000</v>
      </c>
      <c r="C774" s="42">
        <v>1003</v>
      </c>
      <c r="D774" s="36">
        <v>9000051350</v>
      </c>
      <c r="E774" s="38">
        <v>320</v>
      </c>
      <c r="F774" s="36"/>
      <c r="G774" s="46">
        <f>G775</f>
        <v>0</v>
      </c>
      <c r="H774" s="46">
        <f>H775</f>
        <v>119.906</v>
      </c>
      <c r="I774" s="46">
        <f t="shared" si="181"/>
        <v>0</v>
      </c>
      <c r="J774" s="46">
        <f t="shared" si="181"/>
        <v>0</v>
      </c>
      <c r="K774" s="46">
        <f t="shared" si="181"/>
        <v>0</v>
      </c>
      <c r="L774" s="49"/>
    </row>
    <row r="775" spans="1:12" ht="15" customHeight="1" hidden="1">
      <c r="A775" s="7" t="s">
        <v>9</v>
      </c>
      <c r="B775" s="42">
        <v>1000</v>
      </c>
      <c r="C775" s="42">
        <v>1003</v>
      </c>
      <c r="D775" s="36">
        <v>9000051350</v>
      </c>
      <c r="E775" s="38">
        <v>320</v>
      </c>
      <c r="F775" s="38">
        <v>2</v>
      </c>
      <c r="G775" s="46"/>
      <c r="H775" s="46">
        <v>119.906</v>
      </c>
      <c r="I775" s="46"/>
      <c r="J775" s="46"/>
      <c r="K775" s="46"/>
      <c r="L775" s="49"/>
    </row>
    <row r="776" spans="1:13" ht="30" customHeight="1" hidden="1">
      <c r="A776" s="32" t="s">
        <v>193</v>
      </c>
      <c r="B776" s="42">
        <v>1000</v>
      </c>
      <c r="C776" s="42">
        <v>1003</v>
      </c>
      <c r="D776" s="38" t="s">
        <v>210</v>
      </c>
      <c r="E776" s="36"/>
      <c r="F776" s="36"/>
      <c r="G776" s="46">
        <f>G777</f>
        <v>350</v>
      </c>
      <c r="H776" s="219">
        <f aca="true" t="shared" si="182" ref="H776:H789">I776-J776</f>
        <v>0</v>
      </c>
      <c r="I776" s="46">
        <f>I777</f>
        <v>0</v>
      </c>
      <c r="J776" s="46">
        <f>J777</f>
        <v>0</v>
      </c>
      <c r="K776" s="46">
        <f>K777</f>
        <v>0</v>
      </c>
      <c r="L776" s="49"/>
      <c r="M776" s="49"/>
    </row>
    <row r="777" spans="1:13" ht="15" customHeight="1" hidden="1">
      <c r="A777" s="32" t="s">
        <v>404</v>
      </c>
      <c r="B777" s="42">
        <v>1000</v>
      </c>
      <c r="C777" s="42">
        <v>1003</v>
      </c>
      <c r="D777" s="38" t="s">
        <v>211</v>
      </c>
      <c r="E777" s="36"/>
      <c r="F777" s="36"/>
      <c r="G777" s="46">
        <f>G786</f>
        <v>350</v>
      </c>
      <c r="H777" s="219">
        <f t="shared" si="182"/>
        <v>0</v>
      </c>
      <c r="I777" s="46">
        <f>I778+I782+I786</f>
        <v>0</v>
      </c>
      <c r="J777" s="46">
        <f>J778+J782+J786</f>
        <v>0</v>
      </c>
      <c r="K777" s="46">
        <f>K778+K782+K786</f>
        <v>0</v>
      </c>
      <c r="L777" s="49"/>
      <c r="M777" s="49"/>
    </row>
    <row r="778" spans="1:13" ht="60" customHeight="1" hidden="1">
      <c r="A778" s="71" t="s">
        <v>405</v>
      </c>
      <c r="B778" s="42">
        <v>1000</v>
      </c>
      <c r="C778" s="42">
        <v>1003</v>
      </c>
      <c r="D778" s="35" t="s">
        <v>224</v>
      </c>
      <c r="E778" s="36"/>
      <c r="F778" s="36"/>
      <c r="G778" s="46">
        <f>G779</f>
        <v>350</v>
      </c>
      <c r="H778" s="219">
        <f t="shared" si="182"/>
        <v>0</v>
      </c>
      <c r="I778" s="46">
        <f aca="true" t="shared" si="183" ref="I778:K780">I779</f>
        <v>0</v>
      </c>
      <c r="J778" s="46">
        <f t="shared" si="183"/>
        <v>0</v>
      </c>
      <c r="K778" s="46">
        <f t="shared" si="183"/>
        <v>0</v>
      </c>
      <c r="L778" s="49"/>
      <c r="M778" s="49"/>
    </row>
    <row r="779" spans="1:13" ht="15" customHeight="1" hidden="1">
      <c r="A779" s="6" t="s">
        <v>49</v>
      </c>
      <c r="B779" s="42">
        <v>1000</v>
      </c>
      <c r="C779" s="42">
        <v>1003</v>
      </c>
      <c r="D779" s="35" t="s">
        <v>224</v>
      </c>
      <c r="E779" s="38">
        <v>300</v>
      </c>
      <c r="F779" s="36"/>
      <c r="G779" s="46">
        <f>G780</f>
        <v>350</v>
      </c>
      <c r="H779" s="219">
        <f t="shared" si="182"/>
        <v>0</v>
      </c>
      <c r="I779" s="46">
        <f t="shared" si="183"/>
        <v>0</v>
      </c>
      <c r="J779" s="46">
        <f t="shared" si="183"/>
        <v>0</v>
      </c>
      <c r="K779" s="46">
        <f t="shared" si="183"/>
        <v>0</v>
      </c>
      <c r="L779" s="49"/>
      <c r="M779" s="49"/>
    </row>
    <row r="780" spans="1:13" ht="30" customHeight="1" hidden="1">
      <c r="A780" s="6" t="s">
        <v>50</v>
      </c>
      <c r="B780" s="42">
        <v>1000</v>
      </c>
      <c r="C780" s="42">
        <v>1003</v>
      </c>
      <c r="D780" s="35" t="s">
        <v>224</v>
      </c>
      <c r="E780" s="38">
        <v>320</v>
      </c>
      <c r="F780" s="36"/>
      <c r="G780" s="46">
        <f>G781</f>
        <v>350</v>
      </c>
      <c r="H780" s="219">
        <f t="shared" si="182"/>
        <v>0</v>
      </c>
      <c r="I780" s="46">
        <f t="shared" si="183"/>
        <v>0</v>
      </c>
      <c r="J780" s="46">
        <f t="shared" si="183"/>
        <v>0</v>
      </c>
      <c r="K780" s="46">
        <f t="shared" si="183"/>
        <v>0</v>
      </c>
      <c r="L780" s="49"/>
      <c r="M780" s="49"/>
    </row>
    <row r="781" spans="1:13" ht="15" customHeight="1" hidden="1">
      <c r="A781" s="7" t="s">
        <v>9</v>
      </c>
      <c r="B781" s="42">
        <v>1000</v>
      </c>
      <c r="C781" s="42">
        <v>1003</v>
      </c>
      <c r="D781" s="35" t="s">
        <v>224</v>
      </c>
      <c r="E781" s="38">
        <v>320</v>
      </c>
      <c r="F781" s="38">
        <v>2</v>
      </c>
      <c r="G781" s="46">
        <v>350</v>
      </c>
      <c r="H781" s="219">
        <f t="shared" si="182"/>
        <v>0</v>
      </c>
      <c r="I781" s="46"/>
      <c r="J781" s="46"/>
      <c r="K781" s="46"/>
      <c r="L781" s="49"/>
      <c r="M781" s="49"/>
    </row>
    <row r="782" spans="1:13" ht="75" customHeight="1" hidden="1">
      <c r="A782" s="32" t="s">
        <v>406</v>
      </c>
      <c r="B782" s="42">
        <v>1000</v>
      </c>
      <c r="C782" s="42">
        <v>1003</v>
      </c>
      <c r="D782" s="35" t="s">
        <v>349</v>
      </c>
      <c r="E782" s="36"/>
      <c r="F782" s="36"/>
      <c r="G782" s="46">
        <f>G783</f>
        <v>350</v>
      </c>
      <c r="H782" s="219">
        <f t="shared" si="182"/>
        <v>0</v>
      </c>
      <c r="I782" s="46">
        <f aca="true" t="shared" si="184" ref="I782:K784">I783</f>
        <v>0</v>
      </c>
      <c r="J782" s="46">
        <f t="shared" si="184"/>
        <v>0</v>
      </c>
      <c r="K782" s="46">
        <f t="shared" si="184"/>
        <v>0</v>
      </c>
      <c r="L782" s="49"/>
      <c r="M782" s="49"/>
    </row>
    <row r="783" spans="1:13" ht="15" customHeight="1" hidden="1">
      <c r="A783" s="6" t="s">
        <v>49</v>
      </c>
      <c r="B783" s="42">
        <v>1000</v>
      </c>
      <c r="C783" s="42">
        <v>1003</v>
      </c>
      <c r="D783" s="35" t="s">
        <v>349</v>
      </c>
      <c r="E783" s="38">
        <v>300</v>
      </c>
      <c r="F783" s="36"/>
      <c r="G783" s="46">
        <f>G784</f>
        <v>350</v>
      </c>
      <c r="H783" s="219">
        <f t="shared" si="182"/>
        <v>0</v>
      </c>
      <c r="I783" s="46">
        <f t="shared" si="184"/>
        <v>0</v>
      </c>
      <c r="J783" s="46">
        <f t="shared" si="184"/>
        <v>0</v>
      </c>
      <c r="K783" s="46">
        <f t="shared" si="184"/>
        <v>0</v>
      </c>
      <c r="L783" s="49"/>
      <c r="M783" s="49"/>
    </row>
    <row r="784" spans="1:13" ht="30" customHeight="1" hidden="1">
      <c r="A784" s="6" t="s">
        <v>50</v>
      </c>
      <c r="B784" s="42">
        <v>1000</v>
      </c>
      <c r="C784" s="42">
        <v>1003</v>
      </c>
      <c r="D784" s="35" t="s">
        <v>349</v>
      </c>
      <c r="E784" s="38">
        <v>320</v>
      </c>
      <c r="F784" s="36"/>
      <c r="G784" s="46">
        <f>G785</f>
        <v>350</v>
      </c>
      <c r="H784" s="219">
        <f t="shared" si="182"/>
        <v>0</v>
      </c>
      <c r="I784" s="46">
        <f t="shared" si="184"/>
        <v>0</v>
      </c>
      <c r="J784" s="46">
        <f t="shared" si="184"/>
        <v>0</v>
      </c>
      <c r="K784" s="46">
        <f t="shared" si="184"/>
        <v>0</v>
      </c>
      <c r="L784" s="49"/>
      <c r="M784" s="49"/>
    </row>
    <row r="785" spans="1:13" ht="15" customHeight="1" hidden="1">
      <c r="A785" s="7" t="s">
        <v>9</v>
      </c>
      <c r="B785" s="42">
        <v>1000</v>
      </c>
      <c r="C785" s="42">
        <v>1003</v>
      </c>
      <c r="D785" s="35" t="s">
        <v>349</v>
      </c>
      <c r="E785" s="38">
        <v>320</v>
      </c>
      <c r="F785" s="38">
        <v>2</v>
      </c>
      <c r="G785" s="46">
        <v>350</v>
      </c>
      <c r="H785" s="219">
        <f t="shared" si="182"/>
        <v>0</v>
      </c>
      <c r="I785" s="46"/>
      <c r="J785" s="46"/>
      <c r="K785" s="46"/>
      <c r="L785" s="49"/>
      <c r="M785" s="49"/>
    </row>
    <row r="786" spans="1:13" ht="75" customHeight="1" hidden="1">
      <c r="A786" s="32" t="s">
        <v>406</v>
      </c>
      <c r="B786" s="42">
        <v>1000</v>
      </c>
      <c r="C786" s="42">
        <v>1003</v>
      </c>
      <c r="D786" s="35" t="s">
        <v>349</v>
      </c>
      <c r="E786" s="36"/>
      <c r="F786" s="36"/>
      <c r="G786" s="46">
        <f>G787</f>
        <v>350</v>
      </c>
      <c r="H786" s="219">
        <f t="shared" si="182"/>
        <v>0</v>
      </c>
      <c r="I786" s="46">
        <f aca="true" t="shared" si="185" ref="I786:K788">I787</f>
        <v>0</v>
      </c>
      <c r="J786" s="46">
        <f t="shared" si="185"/>
        <v>0</v>
      </c>
      <c r="K786" s="46">
        <f t="shared" si="185"/>
        <v>0</v>
      </c>
      <c r="L786" s="49"/>
      <c r="M786" s="49"/>
    </row>
    <row r="787" spans="1:13" ht="15" customHeight="1" hidden="1">
      <c r="A787" s="6" t="s">
        <v>49</v>
      </c>
      <c r="B787" s="42">
        <v>1000</v>
      </c>
      <c r="C787" s="42">
        <v>1003</v>
      </c>
      <c r="D787" s="35" t="s">
        <v>349</v>
      </c>
      <c r="E787" s="38">
        <v>300</v>
      </c>
      <c r="F787" s="36"/>
      <c r="G787" s="46">
        <f>G788</f>
        <v>350</v>
      </c>
      <c r="H787" s="219">
        <f t="shared" si="182"/>
        <v>0</v>
      </c>
      <c r="I787" s="46">
        <f t="shared" si="185"/>
        <v>0</v>
      </c>
      <c r="J787" s="46">
        <f t="shared" si="185"/>
        <v>0</v>
      </c>
      <c r="K787" s="46">
        <f t="shared" si="185"/>
        <v>0</v>
      </c>
      <c r="L787" s="49"/>
      <c r="M787" s="49"/>
    </row>
    <row r="788" spans="1:13" ht="30" customHeight="1" hidden="1">
      <c r="A788" s="6" t="s">
        <v>50</v>
      </c>
      <c r="B788" s="42">
        <v>1000</v>
      </c>
      <c r="C788" s="42">
        <v>1003</v>
      </c>
      <c r="D788" s="35" t="s">
        <v>349</v>
      </c>
      <c r="E788" s="38">
        <v>320</v>
      </c>
      <c r="F788" s="36"/>
      <c r="G788" s="46">
        <f>G789</f>
        <v>350</v>
      </c>
      <c r="H788" s="219">
        <f t="shared" si="182"/>
        <v>0</v>
      </c>
      <c r="I788" s="46">
        <f t="shared" si="185"/>
        <v>0</v>
      </c>
      <c r="J788" s="46">
        <f t="shared" si="185"/>
        <v>0</v>
      </c>
      <c r="K788" s="46">
        <f t="shared" si="185"/>
        <v>0</v>
      </c>
      <c r="L788" s="49"/>
      <c r="M788" s="49"/>
    </row>
    <row r="789" spans="1:13" ht="15" customHeight="1" hidden="1">
      <c r="A789" s="7" t="s">
        <v>8</v>
      </c>
      <c r="B789" s="42">
        <v>1000</v>
      </c>
      <c r="C789" s="42">
        <v>1003</v>
      </c>
      <c r="D789" s="35" t="s">
        <v>349</v>
      </c>
      <c r="E789" s="38">
        <v>320</v>
      </c>
      <c r="F789" s="38">
        <v>1</v>
      </c>
      <c r="G789" s="46">
        <v>350</v>
      </c>
      <c r="H789" s="219">
        <f t="shared" si="182"/>
        <v>0</v>
      </c>
      <c r="I789" s="46"/>
      <c r="J789" s="46"/>
      <c r="K789" s="46"/>
      <c r="L789" s="49"/>
      <c r="M789" s="49"/>
    </row>
    <row r="790" spans="1:13" ht="50.25" customHeight="1" hidden="1">
      <c r="A790" s="127" t="s">
        <v>411</v>
      </c>
      <c r="B790" s="42" t="s">
        <v>65</v>
      </c>
      <c r="C790" s="42" t="s">
        <v>110</v>
      </c>
      <c r="D790" s="36">
        <v>9000051760</v>
      </c>
      <c r="E790" s="36"/>
      <c r="F790" s="36"/>
      <c r="G790" s="36"/>
      <c r="H790" s="46"/>
      <c r="I790" s="46">
        <f>I791</f>
        <v>0</v>
      </c>
      <c r="J790" s="46">
        <f>J791</f>
        <v>0</v>
      </c>
      <c r="K790" s="46">
        <f>K791</f>
        <v>0</v>
      </c>
      <c r="L790" s="49"/>
      <c r="M790" s="49"/>
    </row>
    <row r="791" spans="1:13" ht="15" customHeight="1" hidden="1">
      <c r="A791" s="6" t="s">
        <v>49</v>
      </c>
      <c r="B791" s="42">
        <v>1000</v>
      </c>
      <c r="C791" s="42">
        <v>1003</v>
      </c>
      <c r="D791" s="36">
        <v>9000051760</v>
      </c>
      <c r="E791" s="38">
        <v>300</v>
      </c>
      <c r="F791" s="38"/>
      <c r="G791" s="36"/>
      <c r="H791" s="46" t="e">
        <f>#REF!</f>
        <v>#REF!</v>
      </c>
      <c r="I791" s="46">
        <f aca="true" t="shared" si="186" ref="I791:K792">I792</f>
        <v>0</v>
      </c>
      <c r="J791" s="46">
        <f t="shared" si="186"/>
        <v>0</v>
      </c>
      <c r="K791" s="46">
        <f t="shared" si="186"/>
        <v>0</v>
      </c>
      <c r="L791" s="49"/>
      <c r="M791" s="49"/>
    </row>
    <row r="792" spans="1:13" ht="30" customHeight="1" hidden="1">
      <c r="A792" s="6" t="s">
        <v>50</v>
      </c>
      <c r="B792" s="42">
        <v>1000</v>
      </c>
      <c r="C792" s="42">
        <v>1003</v>
      </c>
      <c r="D792" s="36">
        <v>9000051760</v>
      </c>
      <c r="E792" s="38">
        <v>320</v>
      </c>
      <c r="F792" s="38"/>
      <c r="G792" s="36"/>
      <c r="H792" s="46">
        <f>H793</f>
        <v>350</v>
      </c>
      <c r="I792" s="46">
        <f t="shared" si="186"/>
        <v>0</v>
      </c>
      <c r="J792" s="46">
        <f t="shared" si="186"/>
        <v>0</v>
      </c>
      <c r="K792" s="46">
        <f t="shared" si="186"/>
        <v>0</v>
      </c>
      <c r="L792" s="49"/>
      <c r="M792" s="49"/>
    </row>
    <row r="793" spans="1:13" ht="15" customHeight="1" hidden="1">
      <c r="A793" s="7" t="s">
        <v>9</v>
      </c>
      <c r="B793" s="42">
        <v>1000</v>
      </c>
      <c r="C793" s="42">
        <v>1003</v>
      </c>
      <c r="D793" s="36">
        <v>9000051760</v>
      </c>
      <c r="E793" s="38">
        <v>320</v>
      </c>
      <c r="F793" s="38">
        <v>2</v>
      </c>
      <c r="G793" s="38">
        <v>2</v>
      </c>
      <c r="H793" s="46">
        <v>350</v>
      </c>
      <c r="I793" s="46"/>
      <c r="J793" s="46"/>
      <c r="K793" s="46"/>
      <c r="L793" s="49"/>
      <c r="M793" s="49"/>
    </row>
    <row r="794" spans="1:11" ht="15">
      <c r="A794" s="5" t="s">
        <v>63</v>
      </c>
      <c r="B794" s="112">
        <v>1000</v>
      </c>
      <c r="C794" s="112">
        <v>1004</v>
      </c>
      <c r="D794" s="37"/>
      <c r="E794" s="37"/>
      <c r="F794" s="37"/>
      <c r="G794" s="219">
        <f>G805+G829+G833+G837+G841+G849+G853+G845</f>
        <v>15852.500000000002</v>
      </c>
      <c r="H794" s="219" t="e">
        <f>H805</f>
        <v>#REF!</v>
      </c>
      <c r="I794" s="219">
        <f>I795+I805</f>
        <v>400</v>
      </c>
      <c r="J794" s="269">
        <f>J795+J805</f>
        <v>400</v>
      </c>
      <c r="K794" s="269">
        <f>K795+K805</f>
        <v>0</v>
      </c>
    </row>
    <row r="795" spans="1:14" ht="30" hidden="1">
      <c r="A795" s="142" t="s">
        <v>528</v>
      </c>
      <c r="B795" s="42" t="s">
        <v>65</v>
      </c>
      <c r="C795" s="42" t="s">
        <v>66</v>
      </c>
      <c r="D795" s="38">
        <v>5100000000</v>
      </c>
      <c r="E795" s="36"/>
      <c r="F795" s="36"/>
      <c r="G795" s="46">
        <f>G801</f>
        <v>350</v>
      </c>
      <c r="H795" s="219">
        <f>I795-J795</f>
        <v>0</v>
      </c>
      <c r="I795" s="46">
        <f>I796</f>
        <v>400</v>
      </c>
      <c r="J795" s="46">
        <f>J796</f>
        <v>400</v>
      </c>
      <c r="K795" s="46">
        <f>K796</f>
        <v>0</v>
      </c>
      <c r="M795" s="49"/>
      <c r="N795" s="49"/>
    </row>
    <row r="796" spans="1:14" ht="30" hidden="1">
      <c r="A796" s="132" t="s">
        <v>530</v>
      </c>
      <c r="B796" s="42" t="s">
        <v>65</v>
      </c>
      <c r="C796" s="42" t="s">
        <v>66</v>
      </c>
      <c r="D796" s="38">
        <v>5120000000</v>
      </c>
      <c r="E796" s="36"/>
      <c r="F796" s="36"/>
      <c r="G796" s="46"/>
      <c r="H796" s="219"/>
      <c r="I796" s="46">
        <f>I797+I801</f>
        <v>400</v>
      </c>
      <c r="J796" s="46">
        <f>J797+J801</f>
        <v>400</v>
      </c>
      <c r="K796" s="46">
        <f>K797+K801</f>
        <v>0</v>
      </c>
      <c r="M796" s="49"/>
      <c r="N796" s="49"/>
    </row>
    <row r="797" spans="1:14" ht="30" hidden="1">
      <c r="A797" s="31" t="s">
        <v>450</v>
      </c>
      <c r="B797" s="42">
        <v>1000</v>
      </c>
      <c r="C797" s="42" t="s">
        <v>66</v>
      </c>
      <c r="D797" s="124" t="s">
        <v>482</v>
      </c>
      <c r="E797" s="36"/>
      <c r="F797" s="36"/>
      <c r="G797" s="46">
        <f>G798</f>
        <v>350</v>
      </c>
      <c r="H797" s="219">
        <f aca="true" t="shared" si="187" ref="H797:H804">I797-J797</f>
        <v>0</v>
      </c>
      <c r="I797" s="46">
        <f aca="true" t="shared" si="188" ref="I797:K799">I798</f>
        <v>0</v>
      </c>
      <c r="J797" s="46">
        <f t="shared" si="188"/>
        <v>0</v>
      </c>
      <c r="K797" s="46">
        <f t="shared" si="188"/>
        <v>0</v>
      </c>
      <c r="M797" s="49"/>
      <c r="N797" s="49"/>
    </row>
    <row r="798" spans="1:14" ht="15" hidden="1">
      <c r="A798" s="6" t="s">
        <v>49</v>
      </c>
      <c r="B798" s="42">
        <v>1000</v>
      </c>
      <c r="C798" s="42" t="s">
        <v>66</v>
      </c>
      <c r="D798" s="124" t="s">
        <v>482</v>
      </c>
      <c r="E798" s="38">
        <v>300</v>
      </c>
      <c r="F798" s="36"/>
      <c r="G798" s="46">
        <f>G799</f>
        <v>350</v>
      </c>
      <c r="H798" s="219">
        <f t="shared" si="187"/>
        <v>0</v>
      </c>
      <c r="I798" s="46">
        <f t="shared" si="188"/>
        <v>0</v>
      </c>
      <c r="J798" s="46">
        <f t="shared" si="188"/>
        <v>0</v>
      </c>
      <c r="K798" s="46">
        <f t="shared" si="188"/>
        <v>0</v>
      </c>
      <c r="M798" s="49"/>
      <c r="N798" s="49"/>
    </row>
    <row r="799" spans="1:14" ht="30" hidden="1">
      <c r="A799" s="6" t="s">
        <v>50</v>
      </c>
      <c r="B799" s="42">
        <v>1000</v>
      </c>
      <c r="C799" s="42" t="s">
        <v>66</v>
      </c>
      <c r="D799" s="124" t="s">
        <v>482</v>
      </c>
      <c r="E799" s="38">
        <v>320</v>
      </c>
      <c r="F799" s="36"/>
      <c r="G799" s="46">
        <f>G800</f>
        <v>350</v>
      </c>
      <c r="H799" s="219">
        <f t="shared" si="187"/>
        <v>0</v>
      </c>
      <c r="I799" s="46">
        <f t="shared" si="188"/>
        <v>0</v>
      </c>
      <c r="J799" s="46">
        <f t="shared" si="188"/>
        <v>0</v>
      </c>
      <c r="K799" s="46">
        <f t="shared" si="188"/>
        <v>0</v>
      </c>
      <c r="M799" s="49"/>
      <c r="N799" s="49"/>
    </row>
    <row r="800" spans="1:14" ht="15" hidden="1">
      <c r="A800" s="7" t="s">
        <v>9</v>
      </c>
      <c r="B800" s="42">
        <v>1000</v>
      </c>
      <c r="C800" s="42" t="s">
        <v>66</v>
      </c>
      <c r="D800" s="124" t="s">
        <v>482</v>
      </c>
      <c r="E800" s="38">
        <v>320</v>
      </c>
      <c r="F800" s="38">
        <v>2</v>
      </c>
      <c r="G800" s="46">
        <v>350</v>
      </c>
      <c r="H800" s="219">
        <f t="shared" si="187"/>
        <v>0</v>
      </c>
      <c r="I800" s="46"/>
      <c r="J800" s="46"/>
      <c r="K800" s="46"/>
      <c r="M800" s="49"/>
      <c r="N800" s="49"/>
    </row>
    <row r="801" spans="1:14" ht="30">
      <c r="A801" s="31" t="s">
        <v>450</v>
      </c>
      <c r="B801" s="42">
        <v>1000</v>
      </c>
      <c r="C801" s="42" t="s">
        <v>66</v>
      </c>
      <c r="D801" s="124" t="s">
        <v>482</v>
      </c>
      <c r="E801" s="36"/>
      <c r="F801" s="36"/>
      <c r="G801" s="46">
        <f>G802</f>
        <v>350</v>
      </c>
      <c r="H801" s="219">
        <f t="shared" si="187"/>
        <v>0</v>
      </c>
      <c r="I801" s="46">
        <f aca="true" t="shared" si="189" ref="I801:K803">I802</f>
        <v>400</v>
      </c>
      <c r="J801" s="46">
        <f t="shared" si="189"/>
        <v>400</v>
      </c>
      <c r="K801" s="46">
        <f t="shared" si="189"/>
        <v>0</v>
      </c>
      <c r="M801" s="49"/>
      <c r="N801" s="49"/>
    </row>
    <row r="802" spans="1:14" ht="15">
      <c r="A802" s="6" t="s">
        <v>49</v>
      </c>
      <c r="B802" s="42">
        <v>1000</v>
      </c>
      <c r="C802" s="42" t="s">
        <v>66</v>
      </c>
      <c r="D802" s="124" t="s">
        <v>482</v>
      </c>
      <c r="E802" s="38">
        <v>300</v>
      </c>
      <c r="F802" s="36"/>
      <c r="G802" s="46">
        <f>G803</f>
        <v>350</v>
      </c>
      <c r="H802" s="219">
        <f t="shared" si="187"/>
        <v>0</v>
      </c>
      <c r="I802" s="46">
        <f t="shared" si="189"/>
        <v>400</v>
      </c>
      <c r="J802" s="46">
        <f t="shared" si="189"/>
        <v>400</v>
      </c>
      <c r="K802" s="46">
        <f t="shared" si="189"/>
        <v>0</v>
      </c>
      <c r="M802" s="49"/>
      <c r="N802" s="49"/>
    </row>
    <row r="803" spans="1:14" ht="30">
      <c r="A803" s="6" t="s">
        <v>50</v>
      </c>
      <c r="B803" s="42">
        <v>1000</v>
      </c>
      <c r="C803" s="42" t="s">
        <v>66</v>
      </c>
      <c r="D803" s="124" t="s">
        <v>482</v>
      </c>
      <c r="E803" s="38">
        <v>320</v>
      </c>
      <c r="F803" s="36"/>
      <c r="G803" s="46">
        <f>G804</f>
        <v>350</v>
      </c>
      <c r="H803" s="219">
        <f t="shared" si="187"/>
        <v>0</v>
      </c>
      <c r="I803" s="46">
        <f t="shared" si="189"/>
        <v>400</v>
      </c>
      <c r="J803" s="46">
        <f t="shared" si="189"/>
        <v>400</v>
      </c>
      <c r="K803" s="46">
        <f t="shared" si="189"/>
        <v>0</v>
      </c>
      <c r="M803" s="49"/>
      <c r="N803" s="49"/>
    </row>
    <row r="804" spans="1:14" ht="15">
      <c r="A804" s="7" t="s">
        <v>8</v>
      </c>
      <c r="B804" s="42">
        <v>1000</v>
      </c>
      <c r="C804" s="42" t="s">
        <v>66</v>
      </c>
      <c r="D804" s="124" t="s">
        <v>482</v>
      </c>
      <c r="E804" s="38">
        <v>320</v>
      </c>
      <c r="F804" s="38">
        <v>1</v>
      </c>
      <c r="G804" s="46">
        <v>350</v>
      </c>
      <c r="H804" s="219">
        <f t="shared" si="187"/>
        <v>0</v>
      </c>
      <c r="I804" s="46">
        <v>400</v>
      </c>
      <c r="J804" s="46">
        <v>400</v>
      </c>
      <c r="K804" s="46"/>
      <c r="M804" s="49"/>
      <c r="N804" s="49"/>
    </row>
    <row r="805" spans="1:11" ht="15" hidden="1">
      <c r="A805" s="6" t="s">
        <v>16</v>
      </c>
      <c r="B805" s="42">
        <v>1000</v>
      </c>
      <c r="C805" s="42" t="s">
        <v>66</v>
      </c>
      <c r="D805" s="38">
        <v>9000000000</v>
      </c>
      <c r="E805" s="36"/>
      <c r="F805" s="36"/>
      <c r="G805" s="46">
        <f>G814+G806+G810</f>
        <v>7480.6</v>
      </c>
      <c r="H805" s="46" t="e">
        <f>#REF!</f>
        <v>#REF!</v>
      </c>
      <c r="I805" s="46">
        <f>I813+I817+I829+I833+I837+I841+I849+I845+I853+I821+I825</f>
        <v>0</v>
      </c>
      <c r="J805" s="46">
        <f>J813+J817+J829+J833+J837+J841+J849+J845+J853+J821+J825</f>
        <v>0</v>
      </c>
      <c r="K805" s="46">
        <f>K813+K817+K829+K833+K837+K841+K849+K845+K853+K821+K825</f>
        <v>0</v>
      </c>
    </row>
    <row r="806" spans="1:11" ht="60" customHeight="1" hidden="1">
      <c r="A806" s="31" t="s">
        <v>214</v>
      </c>
      <c r="B806" s="42">
        <v>1000</v>
      </c>
      <c r="C806" s="42">
        <v>1004</v>
      </c>
      <c r="D806" s="35">
        <v>9000050820</v>
      </c>
      <c r="E806" s="36"/>
      <c r="F806" s="36"/>
      <c r="G806" s="46">
        <f aca="true" t="shared" si="190" ref="G806:K808">G807</f>
        <v>0</v>
      </c>
      <c r="H806" s="46">
        <f t="shared" si="190"/>
        <v>7760</v>
      </c>
      <c r="I806" s="46">
        <f t="shared" si="190"/>
        <v>0</v>
      </c>
      <c r="J806" s="46">
        <f t="shared" si="190"/>
        <v>0</v>
      </c>
      <c r="K806" s="46">
        <f t="shared" si="190"/>
        <v>0</v>
      </c>
    </row>
    <row r="807" spans="1:11" ht="15" customHeight="1" hidden="1">
      <c r="A807" s="6" t="s">
        <v>49</v>
      </c>
      <c r="B807" s="42">
        <v>1000</v>
      </c>
      <c r="C807" s="42">
        <v>1004</v>
      </c>
      <c r="D807" s="35">
        <v>9000050820</v>
      </c>
      <c r="E807" s="38">
        <v>300</v>
      </c>
      <c r="F807" s="36"/>
      <c r="G807" s="46">
        <f t="shared" si="190"/>
        <v>0</v>
      </c>
      <c r="H807" s="46">
        <f t="shared" si="190"/>
        <v>7760</v>
      </c>
      <c r="I807" s="46">
        <f t="shared" si="190"/>
        <v>0</v>
      </c>
      <c r="J807" s="46">
        <f t="shared" si="190"/>
        <v>0</v>
      </c>
      <c r="K807" s="46">
        <f t="shared" si="190"/>
        <v>0</v>
      </c>
    </row>
    <row r="808" spans="1:11" ht="30" customHeight="1" hidden="1">
      <c r="A808" s="6" t="s">
        <v>50</v>
      </c>
      <c r="B808" s="42">
        <v>1000</v>
      </c>
      <c r="C808" s="42">
        <v>1004</v>
      </c>
      <c r="D808" s="35">
        <v>9000050820</v>
      </c>
      <c r="E808" s="38">
        <v>320</v>
      </c>
      <c r="F808" s="36"/>
      <c r="G808" s="46">
        <f t="shared" si="190"/>
        <v>0</v>
      </c>
      <c r="H808" s="46">
        <f t="shared" si="190"/>
        <v>7760</v>
      </c>
      <c r="I808" s="46">
        <f t="shared" si="190"/>
        <v>0</v>
      </c>
      <c r="J808" s="46">
        <f t="shared" si="190"/>
        <v>0</v>
      </c>
      <c r="K808" s="46">
        <f t="shared" si="190"/>
        <v>0</v>
      </c>
    </row>
    <row r="809" spans="1:11" ht="15" customHeight="1" hidden="1">
      <c r="A809" s="7" t="s">
        <v>9</v>
      </c>
      <c r="B809" s="42">
        <v>1000</v>
      </c>
      <c r="C809" s="42">
        <v>1004</v>
      </c>
      <c r="D809" s="35">
        <v>9000050820</v>
      </c>
      <c r="E809" s="38">
        <v>320</v>
      </c>
      <c r="F809" s="38">
        <v>2</v>
      </c>
      <c r="G809" s="46"/>
      <c r="H809" s="46">
        <v>7760</v>
      </c>
      <c r="I809" s="46"/>
      <c r="J809" s="46"/>
      <c r="K809" s="46"/>
    </row>
    <row r="810" spans="1:12" ht="60" customHeight="1" hidden="1">
      <c r="A810" s="31" t="s">
        <v>214</v>
      </c>
      <c r="B810" s="42">
        <v>1000</v>
      </c>
      <c r="C810" s="42">
        <v>1004</v>
      </c>
      <c r="D810" s="35" t="s">
        <v>409</v>
      </c>
      <c r="E810" s="36"/>
      <c r="F810" s="36"/>
      <c r="G810" s="46">
        <f aca="true" t="shared" si="191" ref="G810:K812">G811</f>
        <v>1179.20658</v>
      </c>
      <c r="H810" s="46">
        <f t="shared" si="191"/>
        <v>7760</v>
      </c>
      <c r="I810" s="46">
        <f t="shared" si="191"/>
        <v>0</v>
      </c>
      <c r="J810" s="46">
        <f t="shared" si="191"/>
        <v>0</v>
      </c>
      <c r="K810" s="46">
        <f t="shared" si="191"/>
        <v>0</v>
      </c>
      <c r="L810" s="49"/>
    </row>
    <row r="811" spans="1:12" ht="30" customHeight="1" hidden="1">
      <c r="A811" s="6" t="s">
        <v>173</v>
      </c>
      <c r="B811" s="42">
        <v>1000</v>
      </c>
      <c r="C811" s="42">
        <v>1004</v>
      </c>
      <c r="D811" s="35" t="s">
        <v>409</v>
      </c>
      <c r="E811" s="38">
        <v>400</v>
      </c>
      <c r="F811" s="36"/>
      <c r="G811" s="46">
        <f t="shared" si="191"/>
        <v>1179.20658</v>
      </c>
      <c r="H811" s="46">
        <f t="shared" si="191"/>
        <v>7760</v>
      </c>
      <c r="I811" s="46">
        <f t="shared" si="191"/>
        <v>0</v>
      </c>
      <c r="J811" s="46">
        <f t="shared" si="191"/>
        <v>0</v>
      </c>
      <c r="K811" s="46">
        <f t="shared" si="191"/>
        <v>0</v>
      </c>
      <c r="L811" s="49"/>
    </row>
    <row r="812" spans="1:12" ht="15" customHeight="1" hidden="1">
      <c r="A812" s="6" t="s">
        <v>179</v>
      </c>
      <c r="B812" s="42">
        <v>1000</v>
      </c>
      <c r="C812" s="42">
        <v>1004</v>
      </c>
      <c r="D812" s="35" t="s">
        <v>409</v>
      </c>
      <c r="E812" s="38">
        <v>410</v>
      </c>
      <c r="F812" s="36"/>
      <c r="G812" s="46">
        <f t="shared" si="191"/>
        <v>1179.20658</v>
      </c>
      <c r="H812" s="46">
        <f t="shared" si="191"/>
        <v>7760</v>
      </c>
      <c r="I812" s="46">
        <f t="shared" si="191"/>
        <v>0</v>
      </c>
      <c r="J812" s="46">
        <f t="shared" si="191"/>
        <v>0</v>
      </c>
      <c r="K812" s="46">
        <f t="shared" si="191"/>
        <v>0</v>
      </c>
      <c r="L812" s="49"/>
    </row>
    <row r="813" spans="1:12" ht="15" customHeight="1" hidden="1">
      <c r="A813" s="7" t="s">
        <v>9</v>
      </c>
      <c r="B813" s="42">
        <v>1000</v>
      </c>
      <c r="C813" s="42">
        <v>1004</v>
      </c>
      <c r="D813" s="35" t="s">
        <v>409</v>
      </c>
      <c r="E813" s="38">
        <v>410</v>
      </c>
      <c r="F813" s="38">
        <v>2</v>
      </c>
      <c r="G813" s="46">
        <v>1179.20658</v>
      </c>
      <c r="H813" s="46">
        <v>7760</v>
      </c>
      <c r="I813" s="46"/>
      <c r="J813" s="46"/>
      <c r="K813" s="46"/>
      <c r="L813" s="49"/>
    </row>
    <row r="814" spans="1:11" ht="45" customHeight="1" hidden="1">
      <c r="A814" s="31" t="s">
        <v>437</v>
      </c>
      <c r="B814" s="42">
        <v>1000</v>
      </c>
      <c r="C814" s="42">
        <v>1004</v>
      </c>
      <c r="D814" s="35" t="s">
        <v>409</v>
      </c>
      <c r="E814" s="36"/>
      <c r="F814" s="36"/>
      <c r="G814" s="46">
        <f aca="true" t="shared" si="192" ref="G814:K824">G815</f>
        <v>6301.39342</v>
      </c>
      <c r="H814" s="46">
        <f t="shared" si="192"/>
        <v>7760</v>
      </c>
      <c r="I814" s="46">
        <f t="shared" si="192"/>
        <v>0</v>
      </c>
      <c r="J814" s="46">
        <f t="shared" si="192"/>
        <v>0</v>
      </c>
      <c r="K814" s="46">
        <f t="shared" si="192"/>
        <v>0</v>
      </c>
    </row>
    <row r="815" spans="1:11" ht="30" customHeight="1" hidden="1">
      <c r="A815" s="6" t="s">
        <v>173</v>
      </c>
      <c r="B815" s="42">
        <v>1000</v>
      </c>
      <c r="C815" s="42">
        <v>1004</v>
      </c>
      <c r="D815" s="35" t="s">
        <v>409</v>
      </c>
      <c r="E815" s="38">
        <v>400</v>
      </c>
      <c r="F815" s="36"/>
      <c r="G815" s="46">
        <f t="shared" si="192"/>
        <v>6301.39342</v>
      </c>
      <c r="H815" s="46">
        <f t="shared" si="192"/>
        <v>7760</v>
      </c>
      <c r="I815" s="46">
        <f t="shared" si="192"/>
        <v>0</v>
      </c>
      <c r="J815" s="46">
        <f t="shared" si="192"/>
        <v>0</v>
      </c>
      <c r="K815" s="46">
        <f t="shared" si="192"/>
        <v>0</v>
      </c>
    </row>
    <row r="816" spans="1:11" ht="15" customHeight="1" hidden="1">
      <c r="A816" s="6" t="s">
        <v>179</v>
      </c>
      <c r="B816" s="42">
        <v>1000</v>
      </c>
      <c r="C816" s="42">
        <v>1004</v>
      </c>
      <c r="D816" s="35" t="s">
        <v>409</v>
      </c>
      <c r="E816" s="38">
        <v>410</v>
      </c>
      <c r="F816" s="36"/>
      <c r="G816" s="46">
        <f t="shared" si="192"/>
        <v>6301.39342</v>
      </c>
      <c r="H816" s="46">
        <f t="shared" si="192"/>
        <v>7760</v>
      </c>
      <c r="I816" s="46">
        <f t="shared" si="192"/>
        <v>0</v>
      </c>
      <c r="J816" s="46">
        <f t="shared" si="192"/>
        <v>0</v>
      </c>
      <c r="K816" s="46">
        <f t="shared" si="192"/>
        <v>0</v>
      </c>
    </row>
    <row r="817" spans="1:11" ht="15" customHeight="1" hidden="1">
      <c r="A817" s="7" t="s">
        <v>9</v>
      </c>
      <c r="B817" s="42">
        <v>1000</v>
      </c>
      <c r="C817" s="42">
        <v>1004</v>
      </c>
      <c r="D817" s="35" t="s">
        <v>409</v>
      </c>
      <c r="E817" s="38">
        <v>410</v>
      </c>
      <c r="F817" s="38">
        <v>2</v>
      </c>
      <c r="G817" s="46">
        <v>6301.39342</v>
      </c>
      <c r="H817" s="46">
        <v>7760</v>
      </c>
      <c r="I817" s="46"/>
      <c r="J817" s="46"/>
      <c r="K817" s="46"/>
    </row>
    <row r="818" spans="1:11" ht="45" hidden="1">
      <c r="A818" s="31" t="s">
        <v>437</v>
      </c>
      <c r="B818" s="42">
        <v>1000</v>
      </c>
      <c r="C818" s="42">
        <v>1004</v>
      </c>
      <c r="D818" s="35">
        <v>9000072950</v>
      </c>
      <c r="E818" s="36"/>
      <c r="F818" s="36"/>
      <c r="G818" s="46">
        <f t="shared" si="192"/>
        <v>6301.39342</v>
      </c>
      <c r="H818" s="46">
        <f t="shared" si="192"/>
        <v>7760</v>
      </c>
      <c r="I818" s="46">
        <f t="shared" si="192"/>
        <v>0</v>
      </c>
      <c r="J818" s="46">
        <f t="shared" si="192"/>
        <v>0</v>
      </c>
      <c r="K818" s="46">
        <f t="shared" si="192"/>
        <v>0</v>
      </c>
    </row>
    <row r="819" spans="1:11" ht="30" hidden="1">
      <c r="A819" s="6" t="s">
        <v>173</v>
      </c>
      <c r="B819" s="42">
        <v>1000</v>
      </c>
      <c r="C819" s="42">
        <v>1004</v>
      </c>
      <c r="D819" s="35">
        <v>9000072950</v>
      </c>
      <c r="E819" s="38">
        <v>400</v>
      </c>
      <c r="F819" s="36"/>
      <c r="G819" s="46">
        <f t="shared" si="192"/>
        <v>6301.39342</v>
      </c>
      <c r="H819" s="46">
        <f t="shared" si="192"/>
        <v>7760</v>
      </c>
      <c r="I819" s="46">
        <f t="shared" si="192"/>
        <v>0</v>
      </c>
      <c r="J819" s="46">
        <f t="shared" si="192"/>
        <v>0</v>
      </c>
      <c r="K819" s="46">
        <f t="shared" si="192"/>
        <v>0</v>
      </c>
    </row>
    <row r="820" spans="1:11" ht="15" hidden="1">
      <c r="A820" s="6" t="s">
        <v>179</v>
      </c>
      <c r="B820" s="42">
        <v>1000</v>
      </c>
      <c r="C820" s="42">
        <v>1004</v>
      </c>
      <c r="D820" s="35">
        <v>9000072950</v>
      </c>
      <c r="E820" s="38">
        <v>410</v>
      </c>
      <c r="F820" s="36"/>
      <c r="G820" s="46">
        <f t="shared" si="192"/>
        <v>6301.39342</v>
      </c>
      <c r="H820" s="46">
        <f t="shared" si="192"/>
        <v>7760</v>
      </c>
      <c r="I820" s="46">
        <f t="shared" si="192"/>
        <v>0</v>
      </c>
      <c r="J820" s="46">
        <f t="shared" si="192"/>
        <v>0</v>
      </c>
      <c r="K820" s="46">
        <f t="shared" si="192"/>
        <v>0</v>
      </c>
    </row>
    <row r="821" spans="1:11" ht="15" hidden="1">
      <c r="A821" s="7" t="s">
        <v>9</v>
      </c>
      <c r="B821" s="42">
        <v>1000</v>
      </c>
      <c r="C821" s="42">
        <v>1004</v>
      </c>
      <c r="D821" s="35">
        <v>9000072950</v>
      </c>
      <c r="E821" s="38">
        <v>410</v>
      </c>
      <c r="F821" s="38">
        <v>2</v>
      </c>
      <c r="G821" s="46">
        <v>6301.39342</v>
      </c>
      <c r="H821" s="46">
        <v>7760</v>
      </c>
      <c r="I821" s="46"/>
      <c r="J821" s="46"/>
      <c r="K821" s="46"/>
    </row>
    <row r="822" spans="1:11" ht="45" hidden="1">
      <c r="A822" s="31" t="s">
        <v>437</v>
      </c>
      <c r="B822" s="42">
        <v>1000</v>
      </c>
      <c r="C822" s="42">
        <v>1004</v>
      </c>
      <c r="D822" s="35">
        <v>9000072960</v>
      </c>
      <c r="E822" s="36"/>
      <c r="F822" s="36"/>
      <c r="G822" s="46">
        <f t="shared" si="192"/>
        <v>6301.39342</v>
      </c>
      <c r="H822" s="46">
        <f t="shared" si="192"/>
        <v>7760</v>
      </c>
      <c r="I822" s="46">
        <f t="shared" si="192"/>
        <v>0</v>
      </c>
      <c r="J822" s="46">
        <f t="shared" si="192"/>
        <v>0</v>
      </c>
      <c r="K822" s="46">
        <f t="shared" si="192"/>
        <v>0</v>
      </c>
    </row>
    <row r="823" spans="1:11" ht="30" hidden="1">
      <c r="A823" s="6" t="s">
        <v>173</v>
      </c>
      <c r="B823" s="42">
        <v>1000</v>
      </c>
      <c r="C823" s="42">
        <v>1004</v>
      </c>
      <c r="D823" s="35">
        <v>9000072960</v>
      </c>
      <c r="E823" s="38">
        <v>400</v>
      </c>
      <c r="F823" s="36"/>
      <c r="G823" s="46">
        <f t="shared" si="192"/>
        <v>6301.39342</v>
      </c>
      <c r="H823" s="46">
        <f t="shared" si="192"/>
        <v>7760</v>
      </c>
      <c r="I823" s="46">
        <f t="shared" si="192"/>
        <v>0</v>
      </c>
      <c r="J823" s="46">
        <f t="shared" si="192"/>
        <v>0</v>
      </c>
      <c r="K823" s="46">
        <f t="shared" si="192"/>
        <v>0</v>
      </c>
    </row>
    <row r="824" spans="1:11" ht="15" hidden="1">
      <c r="A824" s="6" t="s">
        <v>179</v>
      </c>
      <c r="B824" s="42">
        <v>1000</v>
      </c>
      <c r="C824" s="42">
        <v>1004</v>
      </c>
      <c r="D824" s="35">
        <v>9000072960</v>
      </c>
      <c r="E824" s="38">
        <v>410</v>
      </c>
      <c r="F824" s="36"/>
      <c r="G824" s="46">
        <f t="shared" si="192"/>
        <v>6301.39342</v>
      </c>
      <c r="H824" s="46">
        <f t="shared" si="192"/>
        <v>7760</v>
      </c>
      <c r="I824" s="46">
        <f t="shared" si="192"/>
        <v>0</v>
      </c>
      <c r="J824" s="46">
        <f t="shared" si="192"/>
        <v>0</v>
      </c>
      <c r="K824" s="46">
        <f t="shared" si="192"/>
        <v>0</v>
      </c>
    </row>
    <row r="825" spans="1:11" ht="15" hidden="1">
      <c r="A825" s="7" t="s">
        <v>9</v>
      </c>
      <c r="B825" s="42">
        <v>1000</v>
      </c>
      <c r="C825" s="42">
        <v>1004</v>
      </c>
      <c r="D825" s="35">
        <v>9000072960</v>
      </c>
      <c r="E825" s="38">
        <v>410</v>
      </c>
      <c r="F825" s="38">
        <v>2</v>
      </c>
      <c r="G825" s="46">
        <v>6301.39342</v>
      </c>
      <c r="H825" s="46">
        <v>7760</v>
      </c>
      <c r="I825" s="46"/>
      <c r="J825" s="46"/>
      <c r="K825" s="46"/>
    </row>
    <row r="826" spans="1:11" ht="30" customHeight="1" hidden="1">
      <c r="A826" s="31" t="s">
        <v>438</v>
      </c>
      <c r="B826" s="42">
        <v>1000</v>
      </c>
      <c r="C826" s="42">
        <v>1004</v>
      </c>
      <c r="D826" s="35">
        <v>9000052600</v>
      </c>
      <c r="E826" s="36"/>
      <c r="F826" s="36"/>
      <c r="G826" s="46">
        <f aca="true" t="shared" si="193" ref="G826:K828">G827</f>
        <v>203</v>
      </c>
      <c r="H826" s="46">
        <f t="shared" si="193"/>
        <v>81.79756</v>
      </c>
      <c r="I826" s="46">
        <f t="shared" si="193"/>
        <v>0</v>
      </c>
      <c r="J826" s="46">
        <f t="shared" si="193"/>
        <v>0</v>
      </c>
      <c r="K826" s="46">
        <f t="shared" si="193"/>
        <v>0</v>
      </c>
    </row>
    <row r="827" spans="1:11" ht="15" customHeight="1" hidden="1">
      <c r="A827" s="6" t="s">
        <v>49</v>
      </c>
      <c r="B827" s="42">
        <v>1000</v>
      </c>
      <c r="C827" s="42">
        <v>1004</v>
      </c>
      <c r="D827" s="35">
        <v>9000052600</v>
      </c>
      <c r="E827" s="38">
        <v>300</v>
      </c>
      <c r="F827" s="36"/>
      <c r="G827" s="46">
        <f t="shared" si="193"/>
        <v>203</v>
      </c>
      <c r="H827" s="46">
        <f t="shared" si="193"/>
        <v>81.79756</v>
      </c>
      <c r="I827" s="46">
        <f t="shared" si="193"/>
        <v>0</v>
      </c>
      <c r="J827" s="46">
        <f t="shared" si="193"/>
        <v>0</v>
      </c>
      <c r="K827" s="46">
        <f t="shared" si="193"/>
        <v>0</v>
      </c>
    </row>
    <row r="828" spans="1:11" ht="15" customHeight="1" hidden="1">
      <c r="A828" s="6" t="s">
        <v>64</v>
      </c>
      <c r="B828" s="42">
        <v>1000</v>
      </c>
      <c r="C828" s="42">
        <v>1004</v>
      </c>
      <c r="D828" s="35">
        <v>9000052600</v>
      </c>
      <c r="E828" s="38">
        <v>310</v>
      </c>
      <c r="F828" s="36"/>
      <c r="G828" s="46">
        <f t="shared" si="193"/>
        <v>203</v>
      </c>
      <c r="H828" s="46">
        <f t="shared" si="193"/>
        <v>81.79756</v>
      </c>
      <c r="I828" s="46">
        <f t="shared" si="193"/>
        <v>0</v>
      </c>
      <c r="J828" s="46">
        <f t="shared" si="193"/>
        <v>0</v>
      </c>
      <c r="K828" s="46">
        <f t="shared" si="193"/>
        <v>0</v>
      </c>
    </row>
    <row r="829" spans="1:11" ht="15" customHeight="1" hidden="1">
      <c r="A829" s="7" t="s">
        <v>9</v>
      </c>
      <c r="B829" s="42">
        <v>1000</v>
      </c>
      <c r="C829" s="42">
        <v>1004</v>
      </c>
      <c r="D829" s="35">
        <v>9000052600</v>
      </c>
      <c r="E829" s="38">
        <v>310</v>
      </c>
      <c r="F829" s="38">
        <v>2</v>
      </c>
      <c r="G829" s="46">
        <v>203</v>
      </c>
      <c r="H829" s="46">
        <v>81.79756</v>
      </c>
      <c r="I829" s="46"/>
      <c r="J829" s="46"/>
      <c r="K829" s="46"/>
    </row>
    <row r="830" spans="1:11" ht="75" customHeight="1" hidden="1">
      <c r="A830" s="31" t="s">
        <v>215</v>
      </c>
      <c r="B830" s="42" t="s">
        <v>65</v>
      </c>
      <c r="C830" s="42" t="s">
        <v>66</v>
      </c>
      <c r="D830" s="35">
        <v>9000072460</v>
      </c>
      <c r="E830" s="38"/>
      <c r="F830" s="38"/>
      <c r="G830" s="46">
        <f aca="true" t="shared" si="194" ref="G830:K832">G831</f>
        <v>85.6</v>
      </c>
      <c r="H830" s="46">
        <f t="shared" si="194"/>
        <v>69.916</v>
      </c>
      <c r="I830" s="46">
        <f t="shared" si="194"/>
        <v>0</v>
      </c>
      <c r="J830" s="46">
        <f t="shared" si="194"/>
        <v>0</v>
      </c>
      <c r="K830" s="46">
        <f t="shared" si="194"/>
        <v>0</v>
      </c>
    </row>
    <row r="831" spans="1:11" ht="15" customHeight="1" hidden="1">
      <c r="A831" s="6" t="s">
        <v>49</v>
      </c>
      <c r="B831" s="42">
        <v>1000</v>
      </c>
      <c r="C831" s="42">
        <v>1004</v>
      </c>
      <c r="D831" s="38">
        <v>9000072460</v>
      </c>
      <c r="E831" s="38">
        <v>300</v>
      </c>
      <c r="F831" s="36"/>
      <c r="G831" s="46">
        <f t="shared" si="194"/>
        <v>85.6</v>
      </c>
      <c r="H831" s="46">
        <f t="shared" si="194"/>
        <v>69.916</v>
      </c>
      <c r="I831" s="46">
        <f t="shared" si="194"/>
        <v>0</v>
      </c>
      <c r="J831" s="46">
        <f t="shared" si="194"/>
        <v>0</v>
      </c>
      <c r="K831" s="46">
        <f t="shared" si="194"/>
        <v>0</v>
      </c>
    </row>
    <row r="832" spans="1:11" ht="30" customHeight="1" hidden="1">
      <c r="A832" s="6" t="s">
        <v>50</v>
      </c>
      <c r="B832" s="42">
        <v>1000</v>
      </c>
      <c r="C832" s="42">
        <v>1004</v>
      </c>
      <c r="D832" s="38">
        <v>9000072460</v>
      </c>
      <c r="E832" s="38">
        <v>320</v>
      </c>
      <c r="F832" s="36"/>
      <c r="G832" s="46">
        <f t="shared" si="194"/>
        <v>85.6</v>
      </c>
      <c r="H832" s="46">
        <f t="shared" si="194"/>
        <v>69.916</v>
      </c>
      <c r="I832" s="46">
        <f t="shared" si="194"/>
        <v>0</v>
      </c>
      <c r="J832" s="46">
        <f t="shared" si="194"/>
        <v>0</v>
      </c>
      <c r="K832" s="46">
        <f t="shared" si="194"/>
        <v>0</v>
      </c>
    </row>
    <row r="833" spans="1:11" ht="15" customHeight="1" hidden="1">
      <c r="A833" s="7" t="s">
        <v>9</v>
      </c>
      <c r="B833" s="42">
        <v>1000</v>
      </c>
      <c r="C833" s="42">
        <v>1004</v>
      </c>
      <c r="D833" s="38">
        <v>9000072460</v>
      </c>
      <c r="E833" s="38">
        <v>320</v>
      </c>
      <c r="F833" s="38">
        <v>2</v>
      </c>
      <c r="G833" s="46">
        <v>85.6</v>
      </c>
      <c r="H833" s="46">
        <v>69.916</v>
      </c>
      <c r="I833" s="46"/>
      <c r="J833" s="46"/>
      <c r="K833" s="46"/>
    </row>
    <row r="834" spans="1:11" ht="90" customHeight="1" hidden="1">
      <c r="A834" s="31" t="s">
        <v>439</v>
      </c>
      <c r="B834" s="42">
        <v>1000</v>
      </c>
      <c r="C834" s="42">
        <v>1004</v>
      </c>
      <c r="D834" s="35">
        <v>9000072470</v>
      </c>
      <c r="E834" s="36"/>
      <c r="F834" s="36"/>
      <c r="G834" s="46">
        <f aca="true" t="shared" si="195" ref="G834:K836">G835</f>
        <v>10</v>
      </c>
      <c r="H834" s="46">
        <f t="shared" si="195"/>
        <v>0</v>
      </c>
      <c r="I834" s="46">
        <f t="shared" si="195"/>
        <v>0</v>
      </c>
      <c r="J834" s="46">
        <f t="shared" si="195"/>
        <v>0</v>
      </c>
      <c r="K834" s="46">
        <f t="shared" si="195"/>
        <v>0</v>
      </c>
    </row>
    <row r="835" spans="1:11" ht="15" customHeight="1" hidden="1">
      <c r="A835" s="6" t="s">
        <v>49</v>
      </c>
      <c r="B835" s="42">
        <v>1000</v>
      </c>
      <c r="C835" s="42">
        <v>1004</v>
      </c>
      <c r="D835" s="38">
        <v>9000072470</v>
      </c>
      <c r="E835" s="38">
        <v>300</v>
      </c>
      <c r="F835" s="36"/>
      <c r="G835" s="46">
        <f t="shared" si="195"/>
        <v>10</v>
      </c>
      <c r="H835" s="46">
        <f t="shared" si="195"/>
        <v>0</v>
      </c>
      <c r="I835" s="46">
        <f t="shared" si="195"/>
        <v>0</v>
      </c>
      <c r="J835" s="46">
        <f t="shared" si="195"/>
        <v>0</v>
      </c>
      <c r="K835" s="46">
        <f t="shared" si="195"/>
        <v>0</v>
      </c>
    </row>
    <row r="836" spans="1:11" ht="30" customHeight="1" hidden="1">
      <c r="A836" s="6" t="s">
        <v>50</v>
      </c>
      <c r="B836" s="42">
        <v>1000</v>
      </c>
      <c r="C836" s="42">
        <v>1004</v>
      </c>
      <c r="D836" s="38">
        <v>9000072470</v>
      </c>
      <c r="E836" s="38">
        <v>320</v>
      </c>
      <c r="F836" s="36"/>
      <c r="G836" s="46">
        <f t="shared" si="195"/>
        <v>10</v>
      </c>
      <c r="H836" s="46">
        <f t="shared" si="195"/>
        <v>0</v>
      </c>
      <c r="I836" s="46">
        <f t="shared" si="195"/>
        <v>0</v>
      </c>
      <c r="J836" s="46">
        <f t="shared" si="195"/>
        <v>0</v>
      </c>
      <c r="K836" s="46">
        <f t="shared" si="195"/>
        <v>0</v>
      </c>
    </row>
    <row r="837" spans="1:11" ht="15" customHeight="1" hidden="1">
      <c r="A837" s="7" t="s">
        <v>9</v>
      </c>
      <c r="B837" s="42">
        <v>1000</v>
      </c>
      <c r="C837" s="42">
        <v>1004</v>
      </c>
      <c r="D837" s="38">
        <v>9000072470</v>
      </c>
      <c r="E837" s="38">
        <v>320</v>
      </c>
      <c r="F837" s="38">
        <v>2</v>
      </c>
      <c r="G837" s="46">
        <v>10</v>
      </c>
      <c r="H837" s="46"/>
      <c r="I837" s="46"/>
      <c r="J837" s="46"/>
      <c r="K837" s="46"/>
    </row>
    <row r="838" spans="1:11" ht="45" hidden="1">
      <c r="A838" s="31" t="s">
        <v>440</v>
      </c>
      <c r="B838" s="42">
        <v>1000</v>
      </c>
      <c r="C838" s="42">
        <v>1004</v>
      </c>
      <c r="D838" s="35">
        <v>9000072480</v>
      </c>
      <c r="E838" s="36"/>
      <c r="F838" s="36"/>
      <c r="G838" s="46">
        <f aca="true" t="shared" si="196" ref="G838:K840">G839</f>
        <v>6624.6</v>
      </c>
      <c r="H838" s="46">
        <f t="shared" si="196"/>
        <v>3196.82868</v>
      </c>
      <c r="I838" s="46">
        <f t="shared" si="196"/>
        <v>0</v>
      </c>
      <c r="J838" s="46">
        <f t="shared" si="196"/>
        <v>0</v>
      </c>
      <c r="K838" s="46">
        <f t="shared" si="196"/>
        <v>0</v>
      </c>
    </row>
    <row r="839" spans="1:11" ht="15" hidden="1">
      <c r="A839" s="6" t="s">
        <v>49</v>
      </c>
      <c r="B839" s="42">
        <v>1000</v>
      </c>
      <c r="C839" s="42">
        <v>1004</v>
      </c>
      <c r="D839" s="35">
        <v>9000072480</v>
      </c>
      <c r="E839" s="38">
        <v>300</v>
      </c>
      <c r="F839" s="36"/>
      <c r="G839" s="46">
        <f t="shared" si="196"/>
        <v>6624.6</v>
      </c>
      <c r="H839" s="46">
        <f t="shared" si="196"/>
        <v>3196.82868</v>
      </c>
      <c r="I839" s="46">
        <f t="shared" si="196"/>
        <v>0</v>
      </c>
      <c r="J839" s="46">
        <f t="shared" si="196"/>
        <v>0</v>
      </c>
      <c r="K839" s="46">
        <f t="shared" si="196"/>
        <v>0</v>
      </c>
    </row>
    <row r="840" spans="1:11" ht="30" hidden="1">
      <c r="A840" s="6" t="s">
        <v>50</v>
      </c>
      <c r="B840" s="42">
        <v>1000</v>
      </c>
      <c r="C840" s="42">
        <v>1004</v>
      </c>
      <c r="D840" s="35">
        <v>9000072480</v>
      </c>
      <c r="E840" s="38">
        <v>320</v>
      </c>
      <c r="F840" s="36"/>
      <c r="G840" s="46">
        <f t="shared" si="196"/>
        <v>6624.6</v>
      </c>
      <c r="H840" s="46">
        <f t="shared" si="196"/>
        <v>3196.82868</v>
      </c>
      <c r="I840" s="46">
        <f t="shared" si="196"/>
        <v>0</v>
      </c>
      <c r="J840" s="46">
        <f t="shared" si="196"/>
        <v>0</v>
      </c>
      <c r="K840" s="46">
        <f t="shared" si="196"/>
        <v>0</v>
      </c>
    </row>
    <row r="841" spans="1:11" ht="15" hidden="1">
      <c r="A841" s="7" t="s">
        <v>9</v>
      </c>
      <c r="B841" s="42">
        <v>1000</v>
      </c>
      <c r="C841" s="42">
        <v>1004</v>
      </c>
      <c r="D841" s="35">
        <v>9000072480</v>
      </c>
      <c r="E841" s="38">
        <v>320</v>
      </c>
      <c r="F841" s="38">
        <v>2</v>
      </c>
      <c r="G841" s="46">
        <v>6624.6</v>
      </c>
      <c r="H841" s="46">
        <v>3196.82868</v>
      </c>
      <c r="I841" s="46"/>
      <c r="J841" s="46"/>
      <c r="K841" s="46"/>
    </row>
    <row r="842" spans="1:12" ht="68.25" customHeight="1" hidden="1">
      <c r="A842" s="26" t="s">
        <v>235</v>
      </c>
      <c r="B842" s="42">
        <v>1000</v>
      </c>
      <c r="C842" s="42">
        <v>1004</v>
      </c>
      <c r="D842" s="35">
        <v>9000072490</v>
      </c>
      <c r="E842" s="36"/>
      <c r="F842" s="36"/>
      <c r="G842" s="46">
        <f aca="true" t="shared" si="197" ref="G842:K844">G843</f>
        <v>100</v>
      </c>
      <c r="H842" s="46">
        <f t="shared" si="197"/>
        <v>3196.82868</v>
      </c>
      <c r="I842" s="46">
        <f t="shared" si="197"/>
        <v>0</v>
      </c>
      <c r="J842" s="46">
        <f t="shared" si="197"/>
        <v>0</v>
      </c>
      <c r="K842" s="46">
        <f t="shared" si="197"/>
        <v>0</v>
      </c>
      <c r="L842" s="49"/>
    </row>
    <row r="843" spans="1:12" ht="15" customHeight="1" hidden="1">
      <c r="A843" s="6" t="s">
        <v>49</v>
      </c>
      <c r="B843" s="42">
        <v>1000</v>
      </c>
      <c r="C843" s="42">
        <v>1004</v>
      </c>
      <c r="D843" s="35">
        <v>9000072490</v>
      </c>
      <c r="E843" s="38">
        <v>300</v>
      </c>
      <c r="F843" s="36"/>
      <c r="G843" s="46">
        <f t="shared" si="197"/>
        <v>100</v>
      </c>
      <c r="H843" s="46">
        <f t="shared" si="197"/>
        <v>3196.82868</v>
      </c>
      <c r="I843" s="46">
        <f t="shared" si="197"/>
        <v>0</v>
      </c>
      <c r="J843" s="46">
        <f t="shared" si="197"/>
        <v>0</v>
      </c>
      <c r="K843" s="46">
        <f t="shared" si="197"/>
        <v>0</v>
      </c>
      <c r="L843" s="49"/>
    </row>
    <row r="844" spans="1:12" ht="30" customHeight="1" hidden="1">
      <c r="A844" s="6" t="s">
        <v>50</v>
      </c>
      <c r="B844" s="42">
        <v>1000</v>
      </c>
      <c r="C844" s="42">
        <v>1004</v>
      </c>
      <c r="D844" s="35">
        <v>9000072490</v>
      </c>
      <c r="E844" s="38">
        <v>320</v>
      </c>
      <c r="F844" s="36"/>
      <c r="G844" s="46">
        <f t="shared" si="197"/>
        <v>100</v>
      </c>
      <c r="H844" s="46">
        <f t="shared" si="197"/>
        <v>3196.82868</v>
      </c>
      <c r="I844" s="46">
        <f t="shared" si="197"/>
        <v>0</v>
      </c>
      <c r="J844" s="46">
        <f t="shared" si="197"/>
        <v>0</v>
      </c>
      <c r="K844" s="46">
        <f t="shared" si="197"/>
        <v>0</v>
      </c>
      <c r="L844" s="49"/>
    </row>
    <row r="845" spans="1:12" ht="15" customHeight="1" hidden="1">
      <c r="A845" s="7" t="s">
        <v>9</v>
      </c>
      <c r="B845" s="42">
        <v>1000</v>
      </c>
      <c r="C845" s="42">
        <v>1004</v>
      </c>
      <c r="D845" s="35">
        <v>9000072490</v>
      </c>
      <c r="E845" s="38">
        <v>320</v>
      </c>
      <c r="F845" s="38">
        <v>2</v>
      </c>
      <c r="G845" s="46">
        <v>100</v>
      </c>
      <c r="H845" s="46">
        <v>3196.82868</v>
      </c>
      <c r="I845" s="46"/>
      <c r="J845" s="46"/>
      <c r="K845" s="46"/>
      <c r="L845" s="49"/>
    </row>
    <row r="846" spans="1:11" ht="30" hidden="1">
      <c r="A846" s="31" t="s">
        <v>441</v>
      </c>
      <c r="B846" s="42">
        <v>1000</v>
      </c>
      <c r="C846" s="42">
        <v>1004</v>
      </c>
      <c r="D846" s="35">
        <v>9000072500</v>
      </c>
      <c r="E846" s="36"/>
      <c r="F846" s="36"/>
      <c r="G846" s="46">
        <f aca="true" t="shared" si="198" ref="G846:K848">G847</f>
        <v>50</v>
      </c>
      <c r="H846" s="46">
        <f t="shared" si="198"/>
        <v>3196.82868</v>
      </c>
      <c r="I846" s="46">
        <f t="shared" si="198"/>
        <v>0</v>
      </c>
      <c r="J846" s="46">
        <f t="shared" si="198"/>
        <v>0</v>
      </c>
      <c r="K846" s="46">
        <f t="shared" si="198"/>
        <v>0</v>
      </c>
    </row>
    <row r="847" spans="1:11" ht="15" hidden="1">
      <c r="A847" s="6" t="s">
        <v>49</v>
      </c>
      <c r="B847" s="42">
        <v>1000</v>
      </c>
      <c r="C847" s="42">
        <v>1004</v>
      </c>
      <c r="D847" s="35">
        <v>9000072500</v>
      </c>
      <c r="E847" s="38">
        <v>300</v>
      </c>
      <c r="F847" s="36"/>
      <c r="G847" s="46">
        <f t="shared" si="198"/>
        <v>50</v>
      </c>
      <c r="H847" s="46">
        <f t="shared" si="198"/>
        <v>3196.82868</v>
      </c>
      <c r="I847" s="46">
        <f t="shared" si="198"/>
        <v>0</v>
      </c>
      <c r="J847" s="46">
        <f t="shared" si="198"/>
        <v>0</v>
      </c>
      <c r="K847" s="46">
        <f t="shared" si="198"/>
        <v>0</v>
      </c>
    </row>
    <row r="848" spans="1:11" ht="30" hidden="1">
      <c r="A848" s="6" t="s">
        <v>50</v>
      </c>
      <c r="B848" s="42">
        <v>1000</v>
      </c>
      <c r="C848" s="42">
        <v>1004</v>
      </c>
      <c r="D848" s="35">
        <v>9000072500</v>
      </c>
      <c r="E848" s="38">
        <v>320</v>
      </c>
      <c r="F848" s="36"/>
      <c r="G848" s="46">
        <f t="shared" si="198"/>
        <v>50</v>
      </c>
      <c r="H848" s="46">
        <f t="shared" si="198"/>
        <v>3196.82868</v>
      </c>
      <c r="I848" s="46">
        <f t="shared" si="198"/>
        <v>0</v>
      </c>
      <c r="J848" s="46">
        <f t="shared" si="198"/>
        <v>0</v>
      </c>
      <c r="K848" s="46">
        <f t="shared" si="198"/>
        <v>0</v>
      </c>
    </row>
    <row r="849" spans="1:11" ht="15" hidden="1">
      <c r="A849" s="7" t="s">
        <v>9</v>
      </c>
      <c r="B849" s="42">
        <v>1000</v>
      </c>
      <c r="C849" s="42">
        <v>1004</v>
      </c>
      <c r="D849" s="35">
        <v>9000072500</v>
      </c>
      <c r="E849" s="38">
        <v>320</v>
      </c>
      <c r="F849" s="38">
        <v>2</v>
      </c>
      <c r="G849" s="46">
        <v>50</v>
      </c>
      <c r="H849" s="46">
        <v>3196.82868</v>
      </c>
      <c r="I849" s="46"/>
      <c r="J849" s="46"/>
      <c r="K849" s="46"/>
    </row>
    <row r="850" spans="1:11" ht="105" hidden="1">
      <c r="A850" s="31" t="s">
        <v>605</v>
      </c>
      <c r="B850" s="42">
        <v>1000</v>
      </c>
      <c r="C850" s="42">
        <v>1004</v>
      </c>
      <c r="D850" s="35">
        <v>9000071510</v>
      </c>
      <c r="E850" s="36"/>
      <c r="F850" s="36"/>
      <c r="G850" s="46">
        <f aca="true" t="shared" si="199" ref="G850:K852">G851</f>
        <v>1298.7</v>
      </c>
      <c r="H850" s="46">
        <f t="shared" si="199"/>
        <v>436.40753</v>
      </c>
      <c r="I850" s="46">
        <f t="shared" si="199"/>
        <v>0</v>
      </c>
      <c r="J850" s="46">
        <f t="shared" si="199"/>
        <v>0</v>
      </c>
      <c r="K850" s="46">
        <f t="shared" si="199"/>
        <v>0</v>
      </c>
    </row>
    <row r="851" spans="1:11" ht="15" hidden="1">
      <c r="A851" s="6" t="s">
        <v>49</v>
      </c>
      <c r="B851" s="42">
        <v>1000</v>
      </c>
      <c r="C851" s="42">
        <v>1004</v>
      </c>
      <c r="D851" s="35">
        <v>9000071510</v>
      </c>
      <c r="E851" s="38">
        <v>300</v>
      </c>
      <c r="F851" s="36"/>
      <c r="G851" s="46">
        <f t="shared" si="199"/>
        <v>1298.7</v>
      </c>
      <c r="H851" s="46">
        <f t="shared" si="199"/>
        <v>436.40753</v>
      </c>
      <c r="I851" s="46">
        <f t="shared" si="199"/>
        <v>0</v>
      </c>
      <c r="J851" s="46">
        <f t="shared" si="199"/>
        <v>0</v>
      </c>
      <c r="K851" s="46">
        <f t="shared" si="199"/>
        <v>0</v>
      </c>
    </row>
    <row r="852" spans="1:11" ht="30" hidden="1">
      <c r="A852" s="6" t="s">
        <v>50</v>
      </c>
      <c r="B852" s="42">
        <v>1000</v>
      </c>
      <c r="C852" s="42">
        <v>1004</v>
      </c>
      <c r="D852" s="35">
        <v>9000071510</v>
      </c>
      <c r="E852" s="38">
        <v>320</v>
      </c>
      <c r="F852" s="36"/>
      <c r="G852" s="46">
        <f t="shared" si="199"/>
        <v>1298.7</v>
      </c>
      <c r="H852" s="46">
        <f t="shared" si="199"/>
        <v>436.40753</v>
      </c>
      <c r="I852" s="46">
        <f t="shared" si="199"/>
        <v>0</v>
      </c>
      <c r="J852" s="46">
        <f t="shared" si="199"/>
        <v>0</v>
      </c>
      <c r="K852" s="46">
        <f t="shared" si="199"/>
        <v>0</v>
      </c>
    </row>
    <row r="853" spans="1:11" ht="15" hidden="1">
      <c r="A853" s="7" t="s">
        <v>9</v>
      </c>
      <c r="B853" s="42">
        <v>1000</v>
      </c>
      <c r="C853" s="42">
        <v>1004</v>
      </c>
      <c r="D853" s="35">
        <v>9000071510</v>
      </c>
      <c r="E853" s="38">
        <v>320</v>
      </c>
      <c r="F853" s="38">
        <v>2</v>
      </c>
      <c r="G853" s="46">
        <v>1298.7</v>
      </c>
      <c r="H853" s="46">
        <v>436.40753</v>
      </c>
      <c r="I853" s="46"/>
      <c r="J853" s="46"/>
      <c r="K853" s="46"/>
    </row>
    <row r="854" spans="1:11" ht="15" hidden="1">
      <c r="A854" s="5" t="s">
        <v>67</v>
      </c>
      <c r="B854" s="112">
        <v>1000</v>
      </c>
      <c r="C854" s="112">
        <v>1006</v>
      </c>
      <c r="D854" s="37"/>
      <c r="E854" s="37"/>
      <c r="F854" s="37"/>
      <c r="G854" s="219">
        <f aca="true" t="shared" si="200" ref="G854:K855">G855</f>
        <v>842.3</v>
      </c>
      <c r="H854" s="219">
        <f t="shared" si="200"/>
        <v>568.78259</v>
      </c>
      <c r="I854" s="219">
        <f t="shared" si="200"/>
        <v>0</v>
      </c>
      <c r="J854" s="269">
        <f t="shared" si="200"/>
        <v>0</v>
      </c>
      <c r="K854" s="269">
        <f t="shared" si="200"/>
        <v>0</v>
      </c>
    </row>
    <row r="855" spans="1:11" ht="15" hidden="1">
      <c r="A855" s="6" t="s">
        <v>16</v>
      </c>
      <c r="B855" s="42">
        <v>1000</v>
      </c>
      <c r="C855" s="42">
        <v>1006</v>
      </c>
      <c r="D855" s="38">
        <v>9000000000</v>
      </c>
      <c r="E855" s="36"/>
      <c r="F855" s="36"/>
      <c r="G855" s="46">
        <f t="shared" si="200"/>
        <v>842.3</v>
      </c>
      <c r="H855" s="46">
        <f t="shared" si="200"/>
        <v>568.78259</v>
      </c>
      <c r="I855" s="46">
        <f t="shared" si="200"/>
        <v>0</v>
      </c>
      <c r="J855" s="46">
        <f t="shared" si="200"/>
        <v>0</v>
      </c>
      <c r="K855" s="46">
        <f t="shared" si="200"/>
        <v>0</v>
      </c>
    </row>
    <row r="856" spans="1:11" ht="15" hidden="1">
      <c r="A856" s="31" t="s">
        <v>442</v>
      </c>
      <c r="B856" s="42">
        <v>1000</v>
      </c>
      <c r="C856" s="42">
        <v>1006</v>
      </c>
      <c r="D856" s="35">
        <v>9000071600</v>
      </c>
      <c r="E856" s="36"/>
      <c r="F856" s="36"/>
      <c r="G856" s="46">
        <f>G857+G860</f>
        <v>842.3</v>
      </c>
      <c r="H856" s="46">
        <f>H857+H860</f>
        <v>568.78259</v>
      </c>
      <c r="I856" s="46">
        <f>I857+I860</f>
        <v>0</v>
      </c>
      <c r="J856" s="46">
        <f>J857+J860</f>
        <v>0</v>
      </c>
      <c r="K856" s="46">
        <f>K857+K860</f>
        <v>0</v>
      </c>
    </row>
    <row r="857" spans="1:11" ht="60" hidden="1">
      <c r="A857" s="6" t="s">
        <v>17</v>
      </c>
      <c r="B857" s="42">
        <v>1000</v>
      </c>
      <c r="C857" s="42">
        <v>1006</v>
      </c>
      <c r="D857" s="35">
        <v>9000071600</v>
      </c>
      <c r="E857" s="38">
        <v>100</v>
      </c>
      <c r="F857" s="36"/>
      <c r="G857" s="46">
        <f aca="true" t="shared" si="201" ref="G857:K858">G858</f>
        <v>707</v>
      </c>
      <c r="H857" s="46">
        <f t="shared" si="201"/>
        <v>556.68259</v>
      </c>
      <c r="I857" s="46">
        <f t="shared" si="201"/>
        <v>0</v>
      </c>
      <c r="J857" s="46">
        <f t="shared" si="201"/>
        <v>0</v>
      </c>
      <c r="K857" s="46">
        <f t="shared" si="201"/>
        <v>0</v>
      </c>
    </row>
    <row r="858" spans="1:11" ht="30" hidden="1">
      <c r="A858" s="6" t="s">
        <v>18</v>
      </c>
      <c r="B858" s="42">
        <v>1000</v>
      </c>
      <c r="C858" s="42">
        <v>1006</v>
      </c>
      <c r="D858" s="35">
        <v>9000071600</v>
      </c>
      <c r="E858" s="38">
        <v>120</v>
      </c>
      <c r="F858" s="36"/>
      <c r="G858" s="46">
        <f t="shared" si="201"/>
        <v>707</v>
      </c>
      <c r="H858" s="46">
        <f t="shared" si="201"/>
        <v>556.68259</v>
      </c>
      <c r="I858" s="46">
        <f t="shared" si="201"/>
        <v>0</v>
      </c>
      <c r="J858" s="46">
        <f t="shared" si="201"/>
        <v>0</v>
      </c>
      <c r="K858" s="46">
        <f t="shared" si="201"/>
        <v>0</v>
      </c>
    </row>
    <row r="859" spans="1:11" ht="15" hidden="1">
      <c r="A859" s="7" t="s">
        <v>9</v>
      </c>
      <c r="B859" s="42">
        <v>1000</v>
      </c>
      <c r="C859" s="42">
        <v>1006</v>
      </c>
      <c r="D859" s="35">
        <v>9000071600</v>
      </c>
      <c r="E859" s="38">
        <v>120</v>
      </c>
      <c r="F859" s="38">
        <v>2</v>
      </c>
      <c r="G859" s="46">
        <v>707</v>
      </c>
      <c r="H859" s="46">
        <v>556.68259</v>
      </c>
      <c r="I859" s="46"/>
      <c r="J859" s="46"/>
      <c r="K859" s="46"/>
    </row>
    <row r="860" spans="1:11" ht="30" hidden="1">
      <c r="A860" s="31" t="s">
        <v>216</v>
      </c>
      <c r="B860" s="42">
        <v>1000</v>
      </c>
      <c r="C860" s="42">
        <v>1006</v>
      </c>
      <c r="D860" s="35">
        <v>9000071600</v>
      </c>
      <c r="E860" s="38">
        <v>200</v>
      </c>
      <c r="F860" s="36"/>
      <c r="G860" s="46">
        <f aca="true" t="shared" si="202" ref="G860:K861">G861</f>
        <v>135.3</v>
      </c>
      <c r="H860" s="46">
        <f t="shared" si="202"/>
        <v>12.1</v>
      </c>
      <c r="I860" s="46">
        <f t="shared" si="202"/>
        <v>0</v>
      </c>
      <c r="J860" s="46">
        <f t="shared" si="202"/>
        <v>0</v>
      </c>
      <c r="K860" s="46">
        <f t="shared" si="202"/>
        <v>0</v>
      </c>
    </row>
    <row r="861" spans="1:11" ht="30" hidden="1">
      <c r="A861" s="6" t="s">
        <v>20</v>
      </c>
      <c r="B861" s="42">
        <v>1000</v>
      </c>
      <c r="C861" s="42">
        <v>1006</v>
      </c>
      <c r="D861" s="35">
        <v>9000071600</v>
      </c>
      <c r="E861" s="38">
        <v>240</v>
      </c>
      <c r="F861" s="36"/>
      <c r="G861" s="46">
        <f t="shared" si="202"/>
        <v>135.3</v>
      </c>
      <c r="H861" s="46">
        <f t="shared" si="202"/>
        <v>12.1</v>
      </c>
      <c r="I861" s="46">
        <f t="shared" si="202"/>
        <v>0</v>
      </c>
      <c r="J861" s="46">
        <f t="shared" si="202"/>
        <v>0</v>
      </c>
      <c r="K861" s="46">
        <f t="shared" si="202"/>
        <v>0</v>
      </c>
    </row>
    <row r="862" spans="1:11" ht="15" hidden="1">
      <c r="A862" s="7" t="s">
        <v>9</v>
      </c>
      <c r="B862" s="42">
        <v>1000</v>
      </c>
      <c r="C862" s="42">
        <v>1006</v>
      </c>
      <c r="D862" s="35">
        <v>9000071600</v>
      </c>
      <c r="E862" s="38">
        <v>240</v>
      </c>
      <c r="F862" s="38">
        <v>2</v>
      </c>
      <c r="G862" s="46">
        <v>135.3</v>
      </c>
      <c r="H862" s="46">
        <v>12.1</v>
      </c>
      <c r="I862" s="46"/>
      <c r="J862" s="46"/>
      <c r="K862" s="46"/>
    </row>
    <row r="863" spans="1:12" ht="28.5">
      <c r="A863" s="70" t="s">
        <v>29</v>
      </c>
      <c r="B863" s="112" t="s">
        <v>295</v>
      </c>
      <c r="C863" s="42"/>
      <c r="D863" s="38"/>
      <c r="E863" s="38"/>
      <c r="F863" s="38"/>
      <c r="G863" s="46"/>
      <c r="H863" s="219">
        <f>I863-K863</f>
        <v>1000</v>
      </c>
      <c r="I863" s="219">
        <f>I866</f>
        <v>1000</v>
      </c>
      <c r="J863" s="269">
        <f>J866</f>
        <v>800</v>
      </c>
      <c r="K863" s="269">
        <f>K866</f>
        <v>0</v>
      </c>
      <c r="L863" s="49"/>
    </row>
    <row r="864" spans="1:14" ht="15">
      <c r="A864" s="5" t="s">
        <v>8</v>
      </c>
      <c r="B864" s="43" t="s">
        <v>121</v>
      </c>
      <c r="C864" s="41"/>
      <c r="D864" s="36"/>
      <c r="E864" s="36"/>
      <c r="F864" s="36"/>
      <c r="G864" s="219">
        <f>G883+G877</f>
        <v>4334.2</v>
      </c>
      <c r="H864" s="219" t="e">
        <f>H178+H181+H193+#REF!+#REF!+H364+H370+H464+#REF!+H879+H376+H381+H449+#REF!+#REF!+H904+#REF!+#REF!+H190+#REF!+#REF!+H873</f>
        <v>#REF!</v>
      </c>
      <c r="I864" s="219">
        <f>I870</f>
        <v>1000</v>
      </c>
      <c r="J864" s="269">
        <f>J870</f>
        <v>800</v>
      </c>
      <c r="K864" s="269">
        <f>K870</f>
        <v>0</v>
      </c>
      <c r="N864" s="53"/>
    </row>
    <row r="865" spans="1:11" ht="15">
      <c r="A865" s="5" t="s">
        <v>9</v>
      </c>
      <c r="B865" s="43" t="s">
        <v>122</v>
      </c>
      <c r="C865" s="41"/>
      <c r="D865" s="36"/>
      <c r="E865" s="36"/>
      <c r="F865" s="36"/>
      <c r="G865" s="219">
        <f>G871+G887</f>
        <v>21576</v>
      </c>
      <c r="H865" s="219" t="e">
        <f>H285+H294+H298+H307+H910+#REF!+#REF!+#REF!+#REF!+#REF!+#REF!+H308+#REF!+#REF!+#REF!</f>
        <v>#REF!</v>
      </c>
      <c r="I865" s="219">
        <v>0</v>
      </c>
      <c r="J865" s="269">
        <v>0</v>
      </c>
      <c r="K865" s="269">
        <v>0</v>
      </c>
    </row>
    <row r="866" spans="1:12" ht="15">
      <c r="A866" s="88" t="s">
        <v>298</v>
      </c>
      <c r="B866" s="112" t="s">
        <v>295</v>
      </c>
      <c r="C866" s="112" t="s">
        <v>296</v>
      </c>
      <c r="D866" s="37"/>
      <c r="E866" s="37"/>
      <c r="F866" s="37"/>
      <c r="G866" s="219" t="e">
        <f>G867+#REF!+#REF!+#REF!</f>
        <v>#REF!</v>
      </c>
      <c r="H866" s="219">
        <f>I866-K866</f>
        <v>1000</v>
      </c>
      <c r="I866" s="219">
        <f aca="true" t="shared" si="203" ref="I866:K869">I867</f>
        <v>1000</v>
      </c>
      <c r="J866" s="269">
        <f t="shared" si="203"/>
        <v>800</v>
      </c>
      <c r="K866" s="269">
        <f t="shared" si="203"/>
        <v>0</v>
      </c>
      <c r="L866" s="49"/>
    </row>
    <row r="867" spans="1:12" ht="15">
      <c r="A867" s="6" t="s">
        <v>16</v>
      </c>
      <c r="B867" s="42" t="s">
        <v>295</v>
      </c>
      <c r="C867" s="42" t="s">
        <v>296</v>
      </c>
      <c r="D867" s="38">
        <v>9000000000</v>
      </c>
      <c r="E867" s="36"/>
      <c r="F867" s="36"/>
      <c r="G867" s="46" t="e">
        <f>#REF!</f>
        <v>#REF!</v>
      </c>
      <c r="H867" s="219">
        <f>I867-K867</f>
        <v>1000</v>
      </c>
      <c r="I867" s="46">
        <f t="shared" si="203"/>
        <v>1000</v>
      </c>
      <c r="J867" s="46">
        <f t="shared" si="203"/>
        <v>800</v>
      </c>
      <c r="K867" s="46">
        <f t="shared" si="203"/>
        <v>0</v>
      </c>
      <c r="L867" s="49"/>
    </row>
    <row r="868" spans="1:12" ht="15">
      <c r="A868" s="89" t="s">
        <v>299</v>
      </c>
      <c r="B868" s="42" t="s">
        <v>295</v>
      </c>
      <c r="C868" s="42" t="s">
        <v>296</v>
      </c>
      <c r="D868" s="38">
        <v>9000091300</v>
      </c>
      <c r="E868" s="36">
        <v>700</v>
      </c>
      <c r="F868" s="36"/>
      <c r="G868" s="46" t="e">
        <f>G869</f>
        <v>#REF!</v>
      </c>
      <c r="H868" s="219">
        <f>I868-K868</f>
        <v>1000</v>
      </c>
      <c r="I868" s="46">
        <f t="shared" si="203"/>
        <v>1000</v>
      </c>
      <c r="J868" s="46">
        <f t="shared" si="203"/>
        <v>800</v>
      </c>
      <c r="K868" s="46">
        <f t="shared" si="203"/>
        <v>0</v>
      </c>
      <c r="L868" s="49"/>
    </row>
    <row r="869" spans="1:12" ht="15">
      <c r="A869" s="89" t="s">
        <v>297</v>
      </c>
      <c r="B869" s="42" t="s">
        <v>295</v>
      </c>
      <c r="C869" s="42" t="s">
        <v>296</v>
      </c>
      <c r="D869" s="38">
        <v>9000091300</v>
      </c>
      <c r="E869" s="38">
        <v>730</v>
      </c>
      <c r="F869" s="36"/>
      <c r="G869" s="46" t="e">
        <f>G870</f>
        <v>#REF!</v>
      </c>
      <c r="H869" s="219">
        <f>I869-K869</f>
        <v>1000</v>
      </c>
      <c r="I869" s="46">
        <f t="shared" si="203"/>
        <v>1000</v>
      </c>
      <c r="J869" s="46">
        <f t="shared" si="203"/>
        <v>800</v>
      </c>
      <c r="K869" s="46">
        <f t="shared" si="203"/>
        <v>0</v>
      </c>
      <c r="L869" s="49"/>
    </row>
    <row r="870" spans="1:12" ht="15">
      <c r="A870" s="7" t="s">
        <v>8</v>
      </c>
      <c r="B870" s="42" t="s">
        <v>295</v>
      </c>
      <c r="C870" s="42" t="s">
        <v>296</v>
      </c>
      <c r="D870" s="38">
        <v>9000091300</v>
      </c>
      <c r="E870" s="38">
        <v>730</v>
      </c>
      <c r="F870" s="36">
        <v>1</v>
      </c>
      <c r="G870" s="46" t="e">
        <f>#REF!</f>
        <v>#REF!</v>
      </c>
      <c r="H870" s="219">
        <f>I870-K870</f>
        <v>1000</v>
      </c>
      <c r="I870" s="46">
        <v>1000</v>
      </c>
      <c r="J870" s="46">
        <v>800</v>
      </c>
      <c r="K870" s="46"/>
      <c r="L870" s="49"/>
    </row>
    <row r="871" spans="1:11" ht="42.75">
      <c r="A871" s="70" t="s">
        <v>30</v>
      </c>
      <c r="B871" s="112">
        <v>1400</v>
      </c>
      <c r="C871" s="42"/>
      <c r="D871" s="38"/>
      <c r="E871" s="38"/>
      <c r="F871" s="38"/>
      <c r="G871" s="219">
        <f>G874+G880+G886</f>
        <v>12955.099999999999</v>
      </c>
      <c r="H871" s="46"/>
      <c r="I871" s="219">
        <f>I874+I880+I886</f>
        <v>2000</v>
      </c>
      <c r="J871" s="269">
        <f>J874+J880+J886</f>
        <v>2000</v>
      </c>
      <c r="K871" s="269">
        <f>K874+K880+K886</f>
        <v>2000</v>
      </c>
    </row>
    <row r="872" spans="1:14" ht="15">
      <c r="A872" s="5" t="s">
        <v>8</v>
      </c>
      <c r="B872" s="43" t="s">
        <v>121</v>
      </c>
      <c r="C872" s="41"/>
      <c r="D872" s="36"/>
      <c r="E872" s="36"/>
      <c r="F872" s="36"/>
      <c r="G872" s="219">
        <f>G891+G885</f>
        <v>8470.9</v>
      </c>
      <c r="H872" s="219" t="e">
        <f>H186+H189+H247+H287+#REF!+H371+H378+H498+#REF!+H887+H384+H389+H464+#REF!+#REF!+H912+H374+#REF!+H244+#REF!+#REF!+H881</f>
        <v>#REF!</v>
      </c>
      <c r="I872" s="219">
        <f>I891+I885</f>
        <v>2000</v>
      </c>
      <c r="J872" s="269">
        <f>J891+J885</f>
        <v>2000</v>
      </c>
      <c r="K872" s="269">
        <f>K891+K885</f>
        <v>2000</v>
      </c>
      <c r="N872" s="53"/>
    </row>
    <row r="873" spans="1:11" ht="15">
      <c r="A873" s="5" t="s">
        <v>9</v>
      </c>
      <c r="B873" s="43" t="s">
        <v>122</v>
      </c>
      <c r="C873" s="41"/>
      <c r="D873" s="36"/>
      <c r="E873" s="36"/>
      <c r="F873" s="36"/>
      <c r="G873" s="219">
        <f>G879+G895</f>
        <v>4484.2</v>
      </c>
      <c r="H873" s="219" t="e">
        <f>H293+H308+H315+H318+H918+#REF!+#REF!+#REF!+#REF!+#REF!+#REF!+H319+#REF!+#REF!+#REF!</f>
        <v>#REF!</v>
      </c>
      <c r="I873" s="219">
        <f>I879+I895+I899</f>
        <v>0</v>
      </c>
      <c r="J873" s="269">
        <f>J879+J895+J899</f>
        <v>0</v>
      </c>
      <c r="K873" s="269">
        <f>K879+K895+K899</f>
        <v>0</v>
      </c>
    </row>
    <row r="874" spans="1:11" ht="42.75" hidden="1">
      <c r="A874" s="5" t="s">
        <v>31</v>
      </c>
      <c r="B874" s="112">
        <v>1400</v>
      </c>
      <c r="C874" s="112" t="s">
        <v>165</v>
      </c>
      <c r="D874" s="37"/>
      <c r="E874" s="37"/>
      <c r="F874" s="37"/>
      <c r="G874" s="219">
        <f>G875</f>
        <v>4234.2</v>
      </c>
      <c r="H874" s="219" t="e">
        <f>H875+#REF!+#REF!+#REF!</f>
        <v>#REF!</v>
      </c>
      <c r="I874" s="219">
        <f aca="true" t="shared" si="204" ref="I874:K875">I875</f>
        <v>0</v>
      </c>
      <c r="J874" s="269">
        <f t="shared" si="204"/>
        <v>0</v>
      </c>
      <c r="K874" s="269">
        <f t="shared" si="204"/>
        <v>0</v>
      </c>
    </row>
    <row r="875" spans="1:11" ht="15" hidden="1">
      <c r="A875" s="6" t="s">
        <v>16</v>
      </c>
      <c r="B875" s="42">
        <v>1400</v>
      </c>
      <c r="C875" s="42" t="s">
        <v>165</v>
      </c>
      <c r="D875" s="38">
        <v>9000000000</v>
      </c>
      <c r="E875" s="36"/>
      <c r="F875" s="36"/>
      <c r="G875" s="46">
        <f>G876</f>
        <v>4234.2</v>
      </c>
      <c r="H875" s="46" t="e">
        <f>#REF!</f>
        <v>#REF!</v>
      </c>
      <c r="I875" s="46">
        <f t="shared" si="204"/>
        <v>0</v>
      </c>
      <c r="J875" s="46">
        <f t="shared" si="204"/>
        <v>0</v>
      </c>
      <c r="K875" s="46">
        <f t="shared" si="204"/>
        <v>0</v>
      </c>
    </row>
    <row r="876" spans="1:11" ht="15" hidden="1">
      <c r="A876" s="31" t="s">
        <v>425</v>
      </c>
      <c r="B876" s="42">
        <v>1400</v>
      </c>
      <c r="C876" s="42" t="s">
        <v>165</v>
      </c>
      <c r="D876" s="38">
        <v>9000071560</v>
      </c>
      <c r="E876" s="36"/>
      <c r="F876" s="36"/>
      <c r="G876" s="46">
        <f aca="true" t="shared" si="205" ref="G876:K878">G877</f>
        <v>4234.2</v>
      </c>
      <c r="H876" s="46">
        <f t="shared" si="205"/>
        <v>8541.3</v>
      </c>
      <c r="I876" s="46">
        <f t="shared" si="205"/>
        <v>0</v>
      </c>
      <c r="J876" s="46">
        <f t="shared" si="205"/>
        <v>0</v>
      </c>
      <c r="K876" s="46">
        <f t="shared" si="205"/>
        <v>0</v>
      </c>
    </row>
    <row r="877" spans="1:11" ht="15" hidden="1">
      <c r="A877" s="6" t="s">
        <v>27</v>
      </c>
      <c r="B877" s="42">
        <v>1400</v>
      </c>
      <c r="C877" s="42" t="s">
        <v>165</v>
      </c>
      <c r="D877" s="38">
        <v>9000071560</v>
      </c>
      <c r="E877" s="38">
        <v>500</v>
      </c>
      <c r="F877" s="36"/>
      <c r="G877" s="46">
        <f t="shared" si="205"/>
        <v>4234.2</v>
      </c>
      <c r="H877" s="46">
        <f t="shared" si="205"/>
        <v>8541.3</v>
      </c>
      <c r="I877" s="46">
        <f t="shared" si="205"/>
        <v>0</v>
      </c>
      <c r="J877" s="46">
        <f t="shared" si="205"/>
        <v>0</v>
      </c>
      <c r="K877" s="46">
        <f t="shared" si="205"/>
        <v>0</v>
      </c>
    </row>
    <row r="878" spans="1:11" ht="15" hidden="1">
      <c r="A878" s="6" t="s">
        <v>32</v>
      </c>
      <c r="B878" s="42">
        <v>1400</v>
      </c>
      <c r="C878" s="42" t="s">
        <v>165</v>
      </c>
      <c r="D878" s="38">
        <v>9000071560</v>
      </c>
      <c r="E878" s="38">
        <v>510</v>
      </c>
      <c r="F878" s="36"/>
      <c r="G878" s="46">
        <f t="shared" si="205"/>
        <v>4234.2</v>
      </c>
      <c r="H878" s="46">
        <f t="shared" si="205"/>
        <v>8541.3</v>
      </c>
      <c r="I878" s="46">
        <f t="shared" si="205"/>
        <v>0</v>
      </c>
      <c r="J878" s="46">
        <f t="shared" si="205"/>
        <v>0</v>
      </c>
      <c r="K878" s="46">
        <f t="shared" si="205"/>
        <v>0</v>
      </c>
    </row>
    <row r="879" spans="1:11" ht="15" hidden="1">
      <c r="A879" s="7" t="s">
        <v>9</v>
      </c>
      <c r="B879" s="42">
        <v>1400</v>
      </c>
      <c r="C879" s="42" t="s">
        <v>165</v>
      </c>
      <c r="D879" s="38">
        <v>9000071560</v>
      </c>
      <c r="E879" s="38">
        <v>510</v>
      </c>
      <c r="F879" s="38">
        <v>2</v>
      </c>
      <c r="G879" s="46">
        <v>4234.2</v>
      </c>
      <c r="H879" s="46">
        <v>8541.3</v>
      </c>
      <c r="I879" s="46"/>
      <c r="J879" s="46"/>
      <c r="K879" s="46"/>
    </row>
    <row r="880" spans="1:11" ht="15" customHeight="1">
      <c r="A880" s="5" t="s">
        <v>33</v>
      </c>
      <c r="B880" s="112">
        <v>1400</v>
      </c>
      <c r="C880" s="112" t="s">
        <v>178</v>
      </c>
      <c r="D880" s="37"/>
      <c r="E880" s="37"/>
      <c r="F880" s="37"/>
      <c r="G880" s="219">
        <f>G881</f>
        <v>100</v>
      </c>
      <c r="H880" s="219" t="e">
        <f>H881+#REF!+#REF!+H889</f>
        <v>#REF!</v>
      </c>
      <c r="I880" s="219">
        <f aca="true" t="shared" si="206" ref="I880:K884">I881</f>
        <v>2000</v>
      </c>
      <c r="J880" s="269">
        <f t="shared" si="206"/>
        <v>2000</v>
      </c>
      <c r="K880" s="269">
        <f t="shared" si="206"/>
        <v>2000</v>
      </c>
    </row>
    <row r="881" spans="1:11" ht="15" customHeight="1">
      <c r="A881" s="6" t="s">
        <v>16</v>
      </c>
      <c r="B881" s="42">
        <v>1400</v>
      </c>
      <c r="C881" s="42" t="s">
        <v>178</v>
      </c>
      <c r="D881" s="38">
        <v>9000000000</v>
      </c>
      <c r="E881" s="36"/>
      <c r="F881" s="36"/>
      <c r="G881" s="46">
        <f>G882</f>
        <v>100</v>
      </c>
      <c r="H881" s="46">
        <f>H882</f>
        <v>489.1</v>
      </c>
      <c r="I881" s="46">
        <f t="shared" si="206"/>
        <v>2000</v>
      </c>
      <c r="J881" s="46">
        <f t="shared" si="206"/>
        <v>2000</v>
      </c>
      <c r="K881" s="46">
        <f t="shared" si="206"/>
        <v>2000</v>
      </c>
    </row>
    <row r="882" spans="1:11" ht="30" customHeight="1">
      <c r="A882" s="6" t="s">
        <v>177</v>
      </c>
      <c r="B882" s="42">
        <v>1400</v>
      </c>
      <c r="C882" s="42" t="s">
        <v>178</v>
      </c>
      <c r="D882" s="38">
        <v>9000090920</v>
      </c>
      <c r="E882" s="36"/>
      <c r="F882" s="36"/>
      <c r="G882" s="46">
        <f>G883</f>
        <v>100</v>
      </c>
      <c r="H882" s="46">
        <f>H883</f>
        <v>489.1</v>
      </c>
      <c r="I882" s="46">
        <f t="shared" si="206"/>
        <v>2000</v>
      </c>
      <c r="J882" s="46">
        <f t="shared" si="206"/>
        <v>2000</v>
      </c>
      <c r="K882" s="46">
        <f t="shared" si="206"/>
        <v>2000</v>
      </c>
    </row>
    <row r="883" spans="1:11" ht="15" customHeight="1">
      <c r="A883" s="6" t="s">
        <v>27</v>
      </c>
      <c r="B883" s="42">
        <v>1400</v>
      </c>
      <c r="C883" s="42" t="s">
        <v>178</v>
      </c>
      <c r="D883" s="38">
        <v>9000090920</v>
      </c>
      <c r="E883" s="38">
        <v>500</v>
      </c>
      <c r="F883" s="36"/>
      <c r="G883" s="46">
        <f>G884</f>
        <v>100</v>
      </c>
      <c r="H883" s="46">
        <f>H884</f>
        <v>489.1</v>
      </c>
      <c r="I883" s="46">
        <f t="shared" si="206"/>
        <v>2000</v>
      </c>
      <c r="J883" s="46">
        <f t="shared" si="206"/>
        <v>2000</v>
      </c>
      <c r="K883" s="46">
        <f t="shared" si="206"/>
        <v>2000</v>
      </c>
    </row>
    <row r="884" spans="1:11" ht="15" customHeight="1">
      <c r="A884" s="6" t="s">
        <v>32</v>
      </c>
      <c r="B884" s="42">
        <v>1400</v>
      </c>
      <c r="C884" s="42" t="s">
        <v>178</v>
      </c>
      <c r="D884" s="38">
        <v>9000090920</v>
      </c>
      <c r="E884" s="38">
        <v>510</v>
      </c>
      <c r="F884" s="36"/>
      <c r="G884" s="46">
        <f>G885</f>
        <v>100</v>
      </c>
      <c r="H884" s="46">
        <f>H885</f>
        <v>489.1</v>
      </c>
      <c r="I884" s="46">
        <f t="shared" si="206"/>
        <v>2000</v>
      </c>
      <c r="J884" s="46">
        <f t="shared" si="206"/>
        <v>2000</v>
      </c>
      <c r="K884" s="46">
        <f t="shared" si="206"/>
        <v>2000</v>
      </c>
    </row>
    <row r="885" spans="1:11" ht="15" customHeight="1">
      <c r="A885" s="7" t="s">
        <v>8</v>
      </c>
      <c r="B885" s="42">
        <v>1400</v>
      </c>
      <c r="C885" s="42" t="s">
        <v>178</v>
      </c>
      <c r="D885" s="38">
        <v>9000090920</v>
      </c>
      <c r="E885" s="38">
        <v>510</v>
      </c>
      <c r="F885" s="38">
        <v>1</v>
      </c>
      <c r="G885" s="46">
        <v>100</v>
      </c>
      <c r="H885" s="46">
        <v>489.1</v>
      </c>
      <c r="I885" s="46">
        <v>2000</v>
      </c>
      <c r="J885" s="46">
        <v>2000</v>
      </c>
      <c r="K885" s="46">
        <v>2000</v>
      </c>
    </row>
    <row r="886" spans="1:11" ht="15" hidden="1">
      <c r="A886" s="5" t="s">
        <v>34</v>
      </c>
      <c r="B886" s="112">
        <v>1400</v>
      </c>
      <c r="C886" s="112">
        <v>1403</v>
      </c>
      <c r="D886" s="37"/>
      <c r="E886" s="37"/>
      <c r="F886" s="37"/>
      <c r="G886" s="219">
        <f>G887+G467</f>
        <v>8620.9</v>
      </c>
      <c r="H886" s="219" t="e">
        <f>H887+#REF!+#REF!+H497</f>
        <v>#REF!</v>
      </c>
      <c r="I886" s="219">
        <f>I887+I467</f>
        <v>0</v>
      </c>
      <c r="J886" s="269">
        <f>J887+J467</f>
        <v>0</v>
      </c>
      <c r="K886" s="269">
        <f>K887+K467</f>
        <v>0</v>
      </c>
    </row>
    <row r="887" spans="1:11" ht="15" hidden="1">
      <c r="A887" s="6" t="s">
        <v>16</v>
      </c>
      <c r="B887" s="42">
        <v>1400</v>
      </c>
      <c r="C887" s="42">
        <v>1403</v>
      </c>
      <c r="D887" s="38">
        <v>9000000000</v>
      </c>
      <c r="E887" s="36"/>
      <c r="F887" s="36"/>
      <c r="G887" s="46">
        <f>G888+G892</f>
        <v>8620.9</v>
      </c>
      <c r="H887" s="46">
        <f aca="true" t="shared" si="207" ref="G887:K890">H888</f>
        <v>489.1</v>
      </c>
      <c r="I887" s="46">
        <f>I888+I892+I896</f>
        <v>0</v>
      </c>
      <c r="J887" s="46">
        <f>J888+J892+J896</f>
        <v>0</v>
      </c>
      <c r="K887" s="46">
        <f>K888+K892+K896</f>
        <v>0</v>
      </c>
    </row>
    <row r="888" spans="1:11" ht="30" hidden="1">
      <c r="A888" s="31" t="s">
        <v>443</v>
      </c>
      <c r="B888" s="42">
        <v>1400</v>
      </c>
      <c r="C888" s="42">
        <v>1403</v>
      </c>
      <c r="D888" s="38">
        <v>9000090930</v>
      </c>
      <c r="E888" s="36"/>
      <c r="F888" s="36"/>
      <c r="G888" s="46">
        <f t="shared" si="207"/>
        <v>8370.9</v>
      </c>
      <c r="H888" s="46">
        <f t="shared" si="207"/>
        <v>489.1</v>
      </c>
      <c r="I888" s="46">
        <f t="shared" si="207"/>
        <v>0</v>
      </c>
      <c r="J888" s="46">
        <f t="shared" si="207"/>
        <v>0</v>
      </c>
      <c r="K888" s="46">
        <f t="shared" si="207"/>
        <v>0</v>
      </c>
    </row>
    <row r="889" spans="1:11" ht="15" hidden="1">
      <c r="A889" s="6" t="s">
        <v>27</v>
      </c>
      <c r="B889" s="42">
        <v>1400</v>
      </c>
      <c r="C889" s="42">
        <v>1403</v>
      </c>
      <c r="D889" s="38">
        <v>9000090930</v>
      </c>
      <c r="E889" s="38">
        <v>500</v>
      </c>
      <c r="F889" s="36"/>
      <c r="G889" s="46">
        <f t="shared" si="207"/>
        <v>8370.9</v>
      </c>
      <c r="H889" s="46">
        <f t="shared" si="207"/>
        <v>489.1</v>
      </c>
      <c r="I889" s="46">
        <f t="shared" si="207"/>
        <v>0</v>
      </c>
      <c r="J889" s="46">
        <f t="shared" si="207"/>
        <v>0</v>
      </c>
      <c r="K889" s="46">
        <f t="shared" si="207"/>
        <v>0</v>
      </c>
    </row>
    <row r="890" spans="1:11" ht="15" hidden="1">
      <c r="A890" s="6" t="s">
        <v>35</v>
      </c>
      <c r="B890" s="42">
        <v>1400</v>
      </c>
      <c r="C890" s="42">
        <v>1403</v>
      </c>
      <c r="D890" s="38">
        <v>9000090930</v>
      </c>
      <c r="E890" s="38">
        <v>540</v>
      </c>
      <c r="F890" s="36"/>
      <c r="G890" s="46">
        <f t="shared" si="207"/>
        <v>8370.9</v>
      </c>
      <c r="H890" s="46">
        <f t="shared" si="207"/>
        <v>489.1</v>
      </c>
      <c r="I890" s="46">
        <f t="shared" si="207"/>
        <v>0</v>
      </c>
      <c r="J890" s="46">
        <f t="shared" si="207"/>
        <v>0</v>
      </c>
      <c r="K890" s="46">
        <f t="shared" si="207"/>
        <v>0</v>
      </c>
    </row>
    <row r="891" spans="1:11" ht="15" hidden="1">
      <c r="A891" s="7" t="s">
        <v>8</v>
      </c>
      <c r="B891" s="42">
        <v>1400</v>
      </c>
      <c r="C891" s="42">
        <v>1403</v>
      </c>
      <c r="D891" s="38">
        <v>9000090930</v>
      </c>
      <c r="E891" s="38">
        <v>540</v>
      </c>
      <c r="F891" s="38">
        <v>1</v>
      </c>
      <c r="G891" s="46">
        <v>8370.9</v>
      </c>
      <c r="H891" s="46">
        <v>489.1</v>
      </c>
      <c r="I891" s="46"/>
      <c r="J891" s="46"/>
      <c r="K891" s="46"/>
    </row>
    <row r="892" spans="1:11" ht="30" hidden="1">
      <c r="A892" s="25" t="s">
        <v>427</v>
      </c>
      <c r="B892" s="42">
        <v>1400</v>
      </c>
      <c r="C892" s="42">
        <v>1403</v>
      </c>
      <c r="D892" s="38">
        <v>9000072650</v>
      </c>
      <c r="E892" s="38"/>
      <c r="F892" s="38"/>
      <c r="G892" s="46">
        <f>G893</f>
        <v>250</v>
      </c>
      <c r="H892" s="46"/>
      <c r="I892" s="46">
        <f aca="true" t="shared" si="208" ref="I892:K894">I893</f>
        <v>0</v>
      </c>
      <c r="J892" s="46">
        <f t="shared" si="208"/>
        <v>0</v>
      </c>
      <c r="K892" s="46">
        <f t="shared" si="208"/>
        <v>0</v>
      </c>
    </row>
    <row r="893" spans="1:11" ht="17.25" customHeight="1" hidden="1">
      <c r="A893" s="6" t="s">
        <v>27</v>
      </c>
      <c r="B893" s="42">
        <v>1400</v>
      </c>
      <c r="C893" s="42">
        <v>1403</v>
      </c>
      <c r="D893" s="38">
        <v>9000072650</v>
      </c>
      <c r="E893" s="38">
        <v>500</v>
      </c>
      <c r="F893" s="36"/>
      <c r="G893" s="46">
        <f>G894</f>
        <v>250</v>
      </c>
      <c r="H893" s="46">
        <f>H894</f>
        <v>24825.95562</v>
      </c>
      <c r="I893" s="46">
        <f t="shared" si="208"/>
        <v>0</v>
      </c>
      <c r="J893" s="46">
        <f t="shared" si="208"/>
        <v>0</v>
      </c>
      <c r="K893" s="46">
        <f t="shared" si="208"/>
        <v>0</v>
      </c>
    </row>
    <row r="894" spans="1:11" ht="15" customHeight="1" hidden="1">
      <c r="A894" s="6" t="s">
        <v>35</v>
      </c>
      <c r="B894" s="42">
        <v>1400</v>
      </c>
      <c r="C894" s="42">
        <v>1403</v>
      </c>
      <c r="D894" s="38">
        <v>9000072650</v>
      </c>
      <c r="E894" s="38">
        <v>540</v>
      </c>
      <c r="F894" s="36"/>
      <c r="G894" s="46">
        <f>G895</f>
        <v>250</v>
      </c>
      <c r="H894" s="46">
        <f>H895</f>
        <v>24825.95562</v>
      </c>
      <c r="I894" s="46">
        <f t="shared" si="208"/>
        <v>0</v>
      </c>
      <c r="J894" s="46">
        <f t="shared" si="208"/>
        <v>0</v>
      </c>
      <c r="K894" s="46">
        <f t="shared" si="208"/>
        <v>0</v>
      </c>
    </row>
    <row r="895" spans="1:11" ht="15" customHeight="1" hidden="1">
      <c r="A895" s="7" t="s">
        <v>9</v>
      </c>
      <c r="B895" s="42">
        <v>1400</v>
      </c>
      <c r="C895" s="42">
        <v>1403</v>
      </c>
      <c r="D895" s="38">
        <v>9000072650</v>
      </c>
      <c r="E895" s="38">
        <v>540</v>
      </c>
      <c r="F895" s="38">
        <v>2</v>
      </c>
      <c r="G895" s="46">
        <v>250</v>
      </c>
      <c r="H895" s="46">
        <v>24825.95562</v>
      </c>
      <c r="I895" s="46"/>
      <c r="J895" s="46"/>
      <c r="K895" s="46"/>
    </row>
    <row r="896" spans="1:14" ht="15" hidden="1">
      <c r="A896" s="227" t="s">
        <v>544</v>
      </c>
      <c r="B896" s="42">
        <v>1400</v>
      </c>
      <c r="C896" s="42">
        <v>1403</v>
      </c>
      <c r="D896" s="38" t="s">
        <v>545</v>
      </c>
      <c r="E896" s="36"/>
      <c r="F896" s="36"/>
      <c r="G896" s="46">
        <f aca="true" t="shared" si="209" ref="G896:K898">G897</f>
        <v>587.1</v>
      </c>
      <c r="H896" s="219">
        <f>I896-J896</f>
        <v>0</v>
      </c>
      <c r="I896" s="46">
        <f t="shared" si="209"/>
        <v>0</v>
      </c>
      <c r="J896" s="46">
        <f t="shared" si="209"/>
        <v>0</v>
      </c>
      <c r="K896" s="46">
        <f t="shared" si="209"/>
        <v>0</v>
      </c>
      <c r="M896" s="49"/>
      <c r="N896" s="49"/>
    </row>
    <row r="897" spans="1:14" ht="15" hidden="1">
      <c r="A897" s="134" t="s">
        <v>27</v>
      </c>
      <c r="B897" s="42">
        <v>1400</v>
      </c>
      <c r="C897" s="42">
        <v>1403</v>
      </c>
      <c r="D897" s="38" t="s">
        <v>545</v>
      </c>
      <c r="E897" s="38">
        <v>500</v>
      </c>
      <c r="F897" s="36"/>
      <c r="G897" s="46">
        <f t="shared" si="209"/>
        <v>587.1</v>
      </c>
      <c r="H897" s="219">
        <f>I897-J897</f>
        <v>0</v>
      </c>
      <c r="I897" s="46">
        <f t="shared" si="209"/>
        <v>0</v>
      </c>
      <c r="J897" s="46">
        <f t="shared" si="209"/>
        <v>0</v>
      </c>
      <c r="K897" s="46">
        <f t="shared" si="209"/>
        <v>0</v>
      </c>
      <c r="M897" s="49"/>
      <c r="N897" s="49"/>
    </row>
    <row r="898" spans="1:14" ht="15" hidden="1">
      <c r="A898" s="134" t="s">
        <v>549</v>
      </c>
      <c r="B898" s="42">
        <v>1400</v>
      </c>
      <c r="C898" s="42">
        <v>1403</v>
      </c>
      <c r="D898" s="38" t="s">
        <v>545</v>
      </c>
      <c r="E898" s="38">
        <v>520</v>
      </c>
      <c r="F898" s="36"/>
      <c r="G898" s="46">
        <f t="shared" si="209"/>
        <v>587.1</v>
      </c>
      <c r="H898" s="219">
        <f>I898-J898</f>
        <v>0</v>
      </c>
      <c r="I898" s="46">
        <f t="shared" si="209"/>
        <v>0</v>
      </c>
      <c r="J898" s="46">
        <f t="shared" si="209"/>
        <v>0</v>
      </c>
      <c r="K898" s="46">
        <f t="shared" si="209"/>
        <v>0</v>
      </c>
      <c r="M898" s="49"/>
      <c r="N898" s="49"/>
    </row>
    <row r="899" spans="1:14" ht="15" hidden="1">
      <c r="A899" s="86" t="s">
        <v>9</v>
      </c>
      <c r="B899" s="42">
        <v>1400</v>
      </c>
      <c r="C899" s="42">
        <v>1403</v>
      </c>
      <c r="D899" s="38" t="s">
        <v>545</v>
      </c>
      <c r="E899" s="38">
        <v>520</v>
      </c>
      <c r="F899" s="38">
        <v>2</v>
      </c>
      <c r="G899" s="46">
        <v>587.1</v>
      </c>
      <c r="H899" s="219">
        <f>I899-J899</f>
        <v>0</v>
      </c>
      <c r="I899" s="46"/>
      <c r="J899" s="46"/>
      <c r="K899" s="46"/>
      <c r="M899" s="49"/>
      <c r="N899" s="49"/>
    </row>
    <row r="900" spans="1:11" s="84" customFormat="1" ht="14.25">
      <c r="A900" s="110" t="s">
        <v>281</v>
      </c>
      <c r="B900" s="113">
        <v>9900</v>
      </c>
      <c r="C900" s="113"/>
      <c r="D900" s="113"/>
      <c r="E900" s="82"/>
      <c r="F900" s="78"/>
      <c r="G900" s="83"/>
      <c r="H900" s="83"/>
      <c r="I900" s="83"/>
      <c r="J900" s="83">
        <f aca="true" t="shared" si="210" ref="J900:K906">J901</f>
        <v>4200</v>
      </c>
      <c r="K900" s="83">
        <f t="shared" si="210"/>
        <v>8850</v>
      </c>
    </row>
    <row r="901" spans="1:11" s="84" customFormat="1" ht="14.25">
      <c r="A901" s="110" t="s">
        <v>8</v>
      </c>
      <c r="B901" s="113">
        <v>1</v>
      </c>
      <c r="C901" s="113"/>
      <c r="D901" s="113"/>
      <c r="E901" s="82"/>
      <c r="F901" s="78"/>
      <c r="G901" s="83"/>
      <c r="H901" s="83"/>
      <c r="I901" s="83"/>
      <c r="J901" s="83">
        <f t="shared" si="210"/>
        <v>4200</v>
      </c>
      <c r="K901" s="83">
        <f t="shared" si="210"/>
        <v>8850</v>
      </c>
    </row>
    <row r="902" spans="1:11" s="62" customFormat="1" ht="15">
      <c r="A902" s="134" t="s">
        <v>281</v>
      </c>
      <c r="B902" s="38">
        <v>9900</v>
      </c>
      <c r="C902" s="38">
        <v>9999</v>
      </c>
      <c r="D902" s="38"/>
      <c r="E902" s="85"/>
      <c r="F902" s="35"/>
      <c r="G902" s="69"/>
      <c r="H902" s="69"/>
      <c r="I902" s="69"/>
      <c r="J902" s="69">
        <f t="shared" si="210"/>
        <v>4200</v>
      </c>
      <c r="K902" s="69">
        <f t="shared" si="210"/>
        <v>8850</v>
      </c>
    </row>
    <row r="903" spans="1:11" s="62" customFormat="1" ht="15">
      <c r="A903" s="134" t="s">
        <v>16</v>
      </c>
      <c r="B903" s="38">
        <v>9900</v>
      </c>
      <c r="C903" s="38">
        <v>9999</v>
      </c>
      <c r="D903" s="38">
        <v>9000000000</v>
      </c>
      <c r="E903" s="85"/>
      <c r="F903" s="35"/>
      <c r="G903" s="69"/>
      <c r="H903" s="69"/>
      <c r="I903" s="69"/>
      <c r="J903" s="69">
        <f t="shared" si="210"/>
        <v>4200</v>
      </c>
      <c r="K903" s="69">
        <f t="shared" si="210"/>
        <v>8850</v>
      </c>
    </row>
    <row r="904" spans="1:11" s="62" customFormat="1" ht="15">
      <c r="A904" s="134" t="s">
        <v>282</v>
      </c>
      <c r="B904" s="38">
        <v>9900</v>
      </c>
      <c r="C904" s="38">
        <v>9999</v>
      </c>
      <c r="D904" s="38">
        <v>9000099990</v>
      </c>
      <c r="E904" s="85"/>
      <c r="F904" s="35"/>
      <c r="G904" s="69"/>
      <c r="H904" s="69"/>
      <c r="I904" s="69"/>
      <c r="J904" s="69">
        <f t="shared" si="210"/>
        <v>4200</v>
      </c>
      <c r="K904" s="69">
        <f t="shared" si="210"/>
        <v>8850</v>
      </c>
    </row>
    <row r="905" spans="1:11" s="62" customFormat="1" ht="15">
      <c r="A905" s="134" t="s">
        <v>21</v>
      </c>
      <c r="B905" s="38">
        <v>9900</v>
      </c>
      <c r="C905" s="38">
        <v>9999</v>
      </c>
      <c r="D905" s="38">
        <v>9000099990</v>
      </c>
      <c r="E905" s="85">
        <v>800</v>
      </c>
      <c r="F905" s="35"/>
      <c r="G905" s="69"/>
      <c r="H905" s="69"/>
      <c r="I905" s="69"/>
      <c r="J905" s="69">
        <f t="shared" si="210"/>
        <v>4200</v>
      </c>
      <c r="K905" s="69">
        <f t="shared" si="210"/>
        <v>8850</v>
      </c>
    </row>
    <row r="906" spans="1:11" s="62" customFormat="1" ht="15">
      <c r="A906" s="134" t="s">
        <v>74</v>
      </c>
      <c r="B906" s="38">
        <v>9900</v>
      </c>
      <c r="C906" s="38">
        <v>9999</v>
      </c>
      <c r="D906" s="38">
        <v>9000099990</v>
      </c>
      <c r="E906" s="85">
        <v>870</v>
      </c>
      <c r="F906" s="35"/>
      <c r="G906" s="69"/>
      <c r="H906" s="69"/>
      <c r="I906" s="69"/>
      <c r="J906" s="69">
        <f t="shared" si="210"/>
        <v>4200</v>
      </c>
      <c r="K906" s="69">
        <f t="shared" si="210"/>
        <v>8850</v>
      </c>
    </row>
    <row r="907" spans="1:11" s="62" customFormat="1" ht="18" customHeight="1">
      <c r="A907" s="86" t="s">
        <v>8</v>
      </c>
      <c r="B907" s="38">
        <v>9900</v>
      </c>
      <c r="C907" s="38">
        <v>9999</v>
      </c>
      <c r="D907" s="38">
        <v>9000099990</v>
      </c>
      <c r="E907" s="85">
        <v>870</v>
      </c>
      <c r="F907" s="35">
        <v>1</v>
      </c>
      <c r="G907" s="69"/>
      <c r="H907" s="69"/>
      <c r="I907" s="69"/>
      <c r="J907" s="69">
        <v>4200</v>
      </c>
      <c r="K907" s="69">
        <v>8850</v>
      </c>
    </row>
    <row r="908" spans="2:11" s="62" customFormat="1" ht="15">
      <c r="B908" s="63"/>
      <c r="C908" s="63"/>
      <c r="D908" s="64"/>
      <c r="E908" s="64"/>
      <c r="F908" s="64"/>
      <c r="G908" s="65"/>
      <c r="H908" s="65"/>
      <c r="I908" s="65"/>
      <c r="J908" s="65"/>
      <c r="K908" s="65"/>
    </row>
    <row r="909" spans="2:11" s="62" customFormat="1" ht="15">
      <c r="B909" s="63"/>
      <c r="C909" s="63"/>
      <c r="D909" s="64"/>
      <c r="E909" s="64"/>
      <c r="F909" s="64"/>
      <c r="G909" s="65"/>
      <c r="H909" s="65"/>
      <c r="I909" s="65"/>
      <c r="J909" s="65"/>
      <c r="K909" s="65"/>
    </row>
    <row r="910" spans="2:11" s="62" customFormat="1" ht="15">
      <c r="B910" s="63"/>
      <c r="C910" s="63"/>
      <c r="D910" s="64"/>
      <c r="E910" s="64"/>
      <c r="F910" s="64"/>
      <c r="G910" s="65"/>
      <c r="H910" s="65"/>
      <c r="I910" s="65"/>
      <c r="J910" s="65"/>
      <c r="K910" s="65"/>
    </row>
    <row r="911" spans="2:11" s="62" customFormat="1" ht="15">
      <c r="B911" s="63"/>
      <c r="C911" s="63"/>
      <c r="D911" s="64"/>
      <c r="E911" s="64"/>
      <c r="F911" s="64"/>
      <c r="G911" s="65"/>
      <c r="H911" s="65"/>
      <c r="I911" s="65"/>
      <c r="J911" s="65"/>
      <c r="K911" s="65"/>
    </row>
    <row r="912" spans="2:11" s="62" customFormat="1" ht="15">
      <c r="B912" s="63"/>
      <c r="C912" s="63"/>
      <c r="D912" s="64"/>
      <c r="E912" s="64"/>
      <c r="F912" s="64"/>
      <c r="G912" s="65"/>
      <c r="H912" s="65"/>
      <c r="I912" s="65"/>
      <c r="J912" s="65"/>
      <c r="K912" s="65"/>
    </row>
    <row r="913" spans="2:11" s="62" customFormat="1" ht="15">
      <c r="B913" s="63"/>
      <c r="C913" s="63"/>
      <c r="D913" s="64"/>
      <c r="E913" s="64"/>
      <c r="F913" s="64"/>
      <c r="G913" s="65"/>
      <c r="H913" s="65"/>
      <c r="I913" s="65"/>
      <c r="J913" s="65"/>
      <c r="K913" s="65"/>
    </row>
    <row r="914" spans="2:11" s="62" customFormat="1" ht="15">
      <c r="B914" s="63"/>
      <c r="C914" s="63"/>
      <c r="D914" s="64"/>
      <c r="E914" s="64"/>
      <c r="F914" s="64"/>
      <c r="G914" s="65"/>
      <c r="H914" s="65"/>
      <c r="I914" s="65"/>
      <c r="J914" s="65"/>
      <c r="K914" s="65"/>
    </row>
    <row r="915" spans="2:11" s="62" customFormat="1" ht="15">
      <c r="B915" s="63"/>
      <c r="C915" s="63"/>
      <c r="D915" s="64"/>
      <c r="E915" s="64"/>
      <c r="F915" s="64"/>
      <c r="G915" s="65"/>
      <c r="H915" s="65"/>
      <c r="I915" s="65"/>
      <c r="J915" s="65"/>
      <c r="K915" s="65"/>
    </row>
    <row r="916" spans="2:11" s="62" customFormat="1" ht="15">
      <c r="B916" s="63"/>
      <c r="C916" s="63"/>
      <c r="D916" s="64"/>
      <c r="E916" s="64"/>
      <c r="F916" s="64"/>
      <c r="G916" s="65"/>
      <c r="H916" s="65"/>
      <c r="I916" s="65"/>
      <c r="J916" s="65"/>
      <c r="K916" s="65"/>
    </row>
    <row r="917" spans="2:11" s="62" customFormat="1" ht="15">
      <c r="B917" s="63"/>
      <c r="C917" s="63"/>
      <c r="D917" s="64"/>
      <c r="E917" s="64"/>
      <c r="F917" s="64"/>
      <c r="G917" s="65"/>
      <c r="H917" s="65"/>
      <c r="I917" s="65"/>
      <c r="J917" s="65"/>
      <c r="K917" s="65"/>
    </row>
    <row r="918" spans="2:11" s="62" customFormat="1" ht="15">
      <c r="B918" s="63"/>
      <c r="C918" s="63"/>
      <c r="D918" s="64"/>
      <c r="E918" s="64"/>
      <c r="F918" s="64"/>
      <c r="G918" s="65"/>
      <c r="H918" s="65"/>
      <c r="I918" s="65"/>
      <c r="J918" s="65"/>
      <c r="K918" s="65"/>
    </row>
    <row r="919" spans="2:11" s="62" customFormat="1" ht="15">
      <c r="B919" s="63"/>
      <c r="C919" s="63"/>
      <c r="D919" s="64"/>
      <c r="E919" s="64"/>
      <c r="F919" s="64"/>
      <c r="G919" s="65"/>
      <c r="H919" s="65"/>
      <c r="I919" s="65"/>
      <c r="J919" s="65"/>
      <c r="K919" s="65"/>
    </row>
    <row r="920" spans="2:11" s="62" customFormat="1" ht="15">
      <c r="B920" s="63"/>
      <c r="C920" s="63"/>
      <c r="D920" s="64"/>
      <c r="E920" s="64"/>
      <c r="F920" s="64"/>
      <c r="G920" s="65"/>
      <c r="H920" s="65"/>
      <c r="I920" s="65"/>
      <c r="J920" s="65"/>
      <c r="K920" s="65"/>
    </row>
    <row r="921" spans="2:11" s="62" customFormat="1" ht="15">
      <c r="B921" s="63"/>
      <c r="C921" s="63"/>
      <c r="D921" s="64"/>
      <c r="E921" s="64"/>
      <c r="F921" s="64"/>
      <c r="G921" s="65"/>
      <c r="H921" s="65"/>
      <c r="I921" s="65"/>
      <c r="J921" s="65"/>
      <c r="K921" s="65"/>
    </row>
    <row r="922" spans="2:11" s="62" customFormat="1" ht="15">
      <c r="B922" s="63"/>
      <c r="C922" s="63"/>
      <c r="D922" s="64"/>
      <c r="E922" s="64"/>
      <c r="F922" s="64"/>
      <c r="G922" s="65"/>
      <c r="H922" s="65"/>
      <c r="I922" s="65"/>
      <c r="J922" s="65"/>
      <c r="K922" s="65"/>
    </row>
    <row r="923" spans="2:11" s="62" customFormat="1" ht="15">
      <c r="B923" s="63"/>
      <c r="C923" s="63"/>
      <c r="D923" s="64"/>
      <c r="E923" s="64"/>
      <c r="F923" s="64"/>
      <c r="G923" s="65"/>
      <c r="H923" s="65"/>
      <c r="I923" s="65"/>
      <c r="J923" s="65"/>
      <c r="K923" s="65"/>
    </row>
    <row r="924" spans="2:11" s="62" customFormat="1" ht="15">
      <c r="B924" s="63"/>
      <c r="C924" s="63"/>
      <c r="D924" s="64"/>
      <c r="E924" s="64"/>
      <c r="F924" s="64"/>
      <c r="G924" s="65"/>
      <c r="H924" s="65"/>
      <c r="I924" s="65"/>
      <c r="J924" s="65"/>
      <c r="K924" s="65"/>
    </row>
    <row r="925" spans="2:11" s="62" customFormat="1" ht="15">
      <c r="B925" s="64"/>
      <c r="C925" s="64"/>
      <c r="D925" s="64"/>
      <c r="E925" s="64"/>
      <c r="F925" s="64"/>
      <c r="G925" s="65"/>
      <c r="H925" s="64"/>
      <c r="I925" s="65"/>
      <c r="J925" s="65"/>
      <c r="K925" s="65"/>
    </row>
    <row r="926" spans="2:11" s="62" customFormat="1" ht="15">
      <c r="B926" s="64"/>
      <c r="C926" s="64"/>
      <c r="D926" s="64"/>
      <c r="E926" s="64"/>
      <c r="F926" s="64"/>
      <c r="G926" s="65"/>
      <c r="H926" s="64"/>
      <c r="I926" s="65"/>
      <c r="J926" s="65"/>
      <c r="K926" s="65"/>
    </row>
    <row r="927" spans="2:11" s="62" customFormat="1" ht="15">
      <c r="B927" s="64"/>
      <c r="C927" s="64"/>
      <c r="D927" s="64"/>
      <c r="E927" s="64"/>
      <c r="F927" s="64"/>
      <c r="G927" s="65"/>
      <c r="H927" s="64"/>
      <c r="I927" s="65"/>
      <c r="J927" s="65"/>
      <c r="K927" s="65"/>
    </row>
    <row r="928" spans="2:11" s="62" customFormat="1" ht="15">
      <c r="B928" s="64"/>
      <c r="C928" s="64"/>
      <c r="D928" s="64"/>
      <c r="E928" s="64"/>
      <c r="F928" s="64"/>
      <c r="G928" s="65"/>
      <c r="H928" s="64"/>
      <c r="I928" s="65"/>
      <c r="J928" s="65"/>
      <c r="K928" s="65"/>
    </row>
    <row r="929" spans="2:11" s="62" customFormat="1" ht="15">
      <c r="B929" s="64"/>
      <c r="C929" s="64"/>
      <c r="D929" s="64"/>
      <c r="E929" s="64"/>
      <c r="F929" s="64"/>
      <c r="G929" s="65"/>
      <c r="H929" s="64"/>
      <c r="I929" s="65"/>
      <c r="J929" s="65"/>
      <c r="K929" s="65"/>
    </row>
    <row r="930" spans="2:11" s="62" customFormat="1" ht="15">
      <c r="B930" s="64"/>
      <c r="C930" s="64"/>
      <c r="D930" s="64"/>
      <c r="E930" s="64"/>
      <c r="F930" s="64"/>
      <c r="G930" s="65"/>
      <c r="H930" s="64"/>
      <c r="I930" s="65"/>
      <c r="J930" s="65"/>
      <c r="K930" s="65"/>
    </row>
    <row r="931" spans="2:11" s="62" customFormat="1" ht="15">
      <c r="B931" s="64"/>
      <c r="C931" s="64"/>
      <c r="D931" s="64"/>
      <c r="E931" s="64"/>
      <c r="F931" s="64"/>
      <c r="G931" s="65"/>
      <c r="H931" s="64"/>
      <c r="I931" s="65"/>
      <c r="J931" s="65"/>
      <c r="K931" s="65"/>
    </row>
    <row r="932" spans="2:11" s="62" customFormat="1" ht="15">
      <c r="B932" s="64"/>
      <c r="C932" s="64"/>
      <c r="D932" s="64"/>
      <c r="E932" s="64"/>
      <c r="F932" s="64"/>
      <c r="G932" s="65"/>
      <c r="H932" s="64"/>
      <c r="I932" s="65"/>
      <c r="J932" s="65"/>
      <c r="K932" s="65"/>
    </row>
    <row r="933" spans="2:11" s="62" customFormat="1" ht="15">
      <c r="B933" s="64"/>
      <c r="C933" s="64"/>
      <c r="D933" s="64"/>
      <c r="E933" s="64"/>
      <c r="F933" s="64"/>
      <c r="G933" s="65"/>
      <c r="H933" s="64"/>
      <c r="I933" s="65"/>
      <c r="J933" s="65"/>
      <c r="K933" s="65"/>
    </row>
    <row r="934" spans="2:11" s="62" customFormat="1" ht="15">
      <c r="B934" s="64"/>
      <c r="C934" s="64"/>
      <c r="D934" s="64"/>
      <c r="E934" s="64"/>
      <c r="F934" s="64"/>
      <c r="G934" s="65"/>
      <c r="H934" s="64"/>
      <c r="I934" s="65"/>
      <c r="J934" s="65"/>
      <c r="K934" s="65"/>
    </row>
    <row r="935" spans="2:11" s="62" customFormat="1" ht="15">
      <c r="B935" s="64"/>
      <c r="C935" s="64"/>
      <c r="D935" s="64"/>
      <c r="E935" s="64"/>
      <c r="F935" s="64"/>
      <c r="G935" s="65"/>
      <c r="H935" s="64"/>
      <c r="I935" s="65"/>
      <c r="J935" s="65"/>
      <c r="K935" s="65"/>
    </row>
    <row r="936" spans="2:11" s="62" customFormat="1" ht="15">
      <c r="B936" s="64"/>
      <c r="C936" s="64"/>
      <c r="D936" s="64"/>
      <c r="E936" s="64"/>
      <c r="F936" s="64"/>
      <c r="G936" s="65"/>
      <c r="H936" s="64"/>
      <c r="I936" s="65"/>
      <c r="J936" s="65"/>
      <c r="K936" s="65"/>
    </row>
    <row r="937" spans="2:11" s="62" customFormat="1" ht="15">
      <c r="B937" s="64"/>
      <c r="C937" s="64"/>
      <c r="D937" s="64"/>
      <c r="E937" s="64"/>
      <c r="F937" s="64"/>
      <c r="G937" s="65"/>
      <c r="H937" s="64"/>
      <c r="I937" s="65"/>
      <c r="J937" s="65"/>
      <c r="K937" s="65"/>
    </row>
    <row r="938" spans="2:11" s="62" customFormat="1" ht="15">
      <c r="B938" s="64"/>
      <c r="C938" s="64"/>
      <c r="D938" s="64"/>
      <c r="E938" s="64"/>
      <c r="F938" s="64"/>
      <c r="G938" s="65"/>
      <c r="H938" s="64"/>
      <c r="I938" s="65"/>
      <c r="J938" s="65"/>
      <c r="K938" s="65"/>
    </row>
    <row r="939" spans="2:11" s="62" customFormat="1" ht="15">
      <c r="B939" s="64"/>
      <c r="C939" s="64"/>
      <c r="D939" s="64"/>
      <c r="E939" s="64"/>
      <c r="F939" s="64"/>
      <c r="G939" s="65"/>
      <c r="H939" s="64"/>
      <c r="I939" s="65"/>
      <c r="J939" s="65"/>
      <c r="K939" s="65"/>
    </row>
    <row r="940" spans="2:11" s="62" customFormat="1" ht="15">
      <c r="B940" s="64"/>
      <c r="C940" s="64"/>
      <c r="D940" s="64"/>
      <c r="E940" s="64"/>
      <c r="F940" s="64"/>
      <c r="G940" s="65"/>
      <c r="H940" s="64"/>
      <c r="I940" s="65"/>
      <c r="J940" s="65"/>
      <c r="K940" s="65"/>
    </row>
    <row r="941" spans="2:11" s="62" customFormat="1" ht="15">
      <c r="B941" s="64"/>
      <c r="C941" s="64"/>
      <c r="D941" s="64"/>
      <c r="E941" s="64"/>
      <c r="F941" s="64"/>
      <c r="G941" s="65"/>
      <c r="H941" s="64"/>
      <c r="I941" s="65"/>
      <c r="J941" s="65"/>
      <c r="K941" s="65"/>
    </row>
    <row r="942" spans="2:11" s="62" customFormat="1" ht="15">
      <c r="B942" s="64"/>
      <c r="C942" s="64"/>
      <c r="D942" s="64"/>
      <c r="E942" s="64"/>
      <c r="F942" s="64"/>
      <c r="G942" s="65"/>
      <c r="H942" s="64"/>
      <c r="I942" s="65"/>
      <c r="J942" s="65"/>
      <c r="K942" s="65"/>
    </row>
    <row r="943" spans="2:11" s="62" customFormat="1" ht="15">
      <c r="B943" s="64"/>
      <c r="C943" s="64"/>
      <c r="D943" s="64"/>
      <c r="E943" s="64"/>
      <c r="F943" s="64"/>
      <c r="G943" s="65"/>
      <c r="H943" s="64"/>
      <c r="I943" s="65"/>
      <c r="J943" s="65"/>
      <c r="K943" s="65"/>
    </row>
    <row r="944" spans="2:11" s="62" customFormat="1" ht="15">
      <c r="B944" s="64"/>
      <c r="C944" s="64"/>
      <c r="D944" s="64"/>
      <c r="E944" s="64"/>
      <c r="F944" s="64"/>
      <c r="G944" s="65"/>
      <c r="H944" s="64"/>
      <c r="I944" s="65"/>
      <c r="J944" s="65"/>
      <c r="K944" s="65"/>
    </row>
    <row r="945" spans="2:11" s="62" customFormat="1" ht="15">
      <c r="B945" s="64"/>
      <c r="C945" s="64"/>
      <c r="D945" s="64"/>
      <c r="E945" s="64"/>
      <c r="F945" s="64"/>
      <c r="G945" s="65"/>
      <c r="H945" s="64"/>
      <c r="I945" s="65"/>
      <c r="J945" s="65"/>
      <c r="K945" s="65"/>
    </row>
    <row r="946" spans="2:11" s="62" customFormat="1" ht="15">
      <c r="B946" s="64"/>
      <c r="C946" s="64"/>
      <c r="D946" s="64"/>
      <c r="E946" s="64"/>
      <c r="F946" s="64"/>
      <c r="G946" s="65"/>
      <c r="H946" s="64"/>
      <c r="I946" s="65"/>
      <c r="J946" s="65"/>
      <c r="K946" s="65"/>
    </row>
    <row r="947" spans="2:11" s="62" customFormat="1" ht="15">
      <c r="B947" s="64"/>
      <c r="C947" s="64"/>
      <c r="D947" s="64"/>
      <c r="E947" s="64"/>
      <c r="F947" s="64"/>
      <c r="G947" s="65"/>
      <c r="H947" s="64"/>
      <c r="I947" s="65"/>
      <c r="J947" s="65"/>
      <c r="K947" s="65"/>
    </row>
    <row r="948" spans="2:11" s="62" customFormat="1" ht="15">
      <c r="B948" s="64"/>
      <c r="C948" s="64"/>
      <c r="D948" s="64"/>
      <c r="E948" s="64"/>
      <c r="F948" s="64"/>
      <c r="G948" s="65"/>
      <c r="H948" s="64"/>
      <c r="I948" s="65"/>
      <c r="J948" s="65"/>
      <c r="K948" s="65"/>
    </row>
    <row r="949" spans="2:11" s="62" customFormat="1" ht="15">
      <c r="B949" s="64"/>
      <c r="C949" s="64"/>
      <c r="D949" s="64"/>
      <c r="E949" s="64"/>
      <c r="F949" s="64"/>
      <c r="G949" s="65"/>
      <c r="H949" s="64"/>
      <c r="I949" s="65"/>
      <c r="J949" s="65"/>
      <c r="K949" s="65"/>
    </row>
    <row r="950" spans="2:11" s="62" customFormat="1" ht="15">
      <c r="B950" s="64"/>
      <c r="C950" s="64"/>
      <c r="D950" s="64"/>
      <c r="E950" s="64"/>
      <c r="F950" s="64"/>
      <c r="G950" s="65"/>
      <c r="H950" s="64"/>
      <c r="I950" s="65"/>
      <c r="J950" s="65"/>
      <c r="K950" s="65"/>
    </row>
    <row r="951" spans="2:11" s="62" customFormat="1" ht="15">
      <c r="B951" s="64"/>
      <c r="C951" s="64"/>
      <c r="D951" s="64"/>
      <c r="E951" s="64"/>
      <c r="F951" s="64"/>
      <c r="G951" s="65"/>
      <c r="H951" s="64"/>
      <c r="I951" s="65"/>
      <c r="J951" s="65"/>
      <c r="K951" s="65"/>
    </row>
    <row r="952" spans="2:11" s="62" customFormat="1" ht="15">
      <c r="B952" s="64"/>
      <c r="C952" s="64"/>
      <c r="D952" s="64"/>
      <c r="E952" s="64"/>
      <c r="F952" s="64"/>
      <c r="G952" s="65"/>
      <c r="H952" s="64"/>
      <c r="I952" s="65"/>
      <c r="J952" s="65"/>
      <c r="K952" s="65"/>
    </row>
    <row r="953" spans="2:11" s="62" customFormat="1" ht="15">
      <c r="B953" s="64"/>
      <c r="C953" s="64"/>
      <c r="D953" s="64"/>
      <c r="E953" s="64"/>
      <c r="F953" s="64"/>
      <c r="G953" s="65"/>
      <c r="H953" s="64"/>
      <c r="I953" s="65"/>
      <c r="J953" s="65"/>
      <c r="K953" s="65"/>
    </row>
    <row r="954" spans="2:11" s="62" customFormat="1" ht="15">
      <c r="B954" s="64"/>
      <c r="C954" s="64"/>
      <c r="D954" s="64"/>
      <c r="E954" s="64"/>
      <c r="F954" s="64"/>
      <c r="G954" s="65"/>
      <c r="H954" s="64"/>
      <c r="I954" s="65"/>
      <c r="J954" s="65"/>
      <c r="K954" s="65"/>
    </row>
    <row r="955" spans="2:11" s="62" customFormat="1" ht="15">
      <c r="B955" s="63"/>
      <c r="C955" s="63"/>
      <c r="D955" s="64"/>
      <c r="E955" s="64"/>
      <c r="F955" s="64"/>
      <c r="G955" s="65"/>
      <c r="H955" s="65"/>
      <c r="I955" s="65"/>
      <c r="J955" s="65"/>
      <c r="K955" s="65"/>
    </row>
    <row r="956" spans="2:11" s="62" customFormat="1" ht="15">
      <c r="B956" s="63"/>
      <c r="C956" s="63"/>
      <c r="D956" s="64"/>
      <c r="E956" s="64"/>
      <c r="F956" s="64"/>
      <c r="G956" s="65"/>
      <c r="H956" s="65"/>
      <c r="I956" s="65"/>
      <c r="J956" s="65"/>
      <c r="K956" s="65"/>
    </row>
    <row r="957" spans="2:11" s="62" customFormat="1" ht="15">
      <c r="B957" s="63"/>
      <c r="C957" s="63"/>
      <c r="D957" s="64"/>
      <c r="E957" s="64"/>
      <c r="F957" s="64"/>
      <c r="G957" s="65"/>
      <c r="H957" s="65"/>
      <c r="I957" s="65"/>
      <c r="J957" s="65"/>
      <c r="K957" s="65"/>
    </row>
    <row r="958" spans="2:11" s="62" customFormat="1" ht="15">
      <c r="B958" s="63"/>
      <c r="C958" s="63"/>
      <c r="D958" s="64"/>
      <c r="E958" s="64"/>
      <c r="F958" s="64"/>
      <c r="G958" s="65"/>
      <c r="H958" s="65"/>
      <c r="I958" s="65"/>
      <c r="J958" s="65"/>
      <c r="K958" s="65"/>
    </row>
    <row r="959" spans="2:11" s="62" customFormat="1" ht="15">
      <c r="B959" s="63"/>
      <c r="C959" s="63"/>
      <c r="D959" s="64"/>
      <c r="E959" s="64"/>
      <c r="F959" s="64"/>
      <c r="G959" s="65"/>
      <c r="H959" s="65"/>
      <c r="I959" s="65"/>
      <c r="J959" s="65"/>
      <c r="K959" s="65"/>
    </row>
    <row r="960" spans="2:11" s="62" customFormat="1" ht="15">
      <c r="B960" s="63"/>
      <c r="C960" s="63"/>
      <c r="D960" s="64"/>
      <c r="E960" s="64"/>
      <c r="F960" s="64"/>
      <c r="G960" s="65"/>
      <c r="H960" s="65"/>
      <c r="I960" s="65"/>
      <c r="J960" s="65"/>
      <c r="K960" s="65"/>
    </row>
    <row r="961" spans="2:11" s="62" customFormat="1" ht="15">
      <c r="B961" s="63"/>
      <c r="C961" s="63"/>
      <c r="D961" s="64"/>
      <c r="E961" s="64"/>
      <c r="F961" s="64"/>
      <c r="G961" s="65"/>
      <c r="H961" s="65"/>
      <c r="I961" s="65"/>
      <c r="J961" s="65"/>
      <c r="K961" s="65"/>
    </row>
    <row r="962" spans="2:11" s="62" customFormat="1" ht="15">
      <c r="B962" s="63"/>
      <c r="C962" s="63"/>
      <c r="D962" s="64"/>
      <c r="E962" s="64"/>
      <c r="F962" s="64"/>
      <c r="G962" s="65"/>
      <c r="H962" s="65"/>
      <c r="I962" s="65"/>
      <c r="J962" s="65"/>
      <c r="K962" s="65"/>
    </row>
    <row r="963" spans="2:11" s="62" customFormat="1" ht="15">
      <c r="B963" s="63"/>
      <c r="C963" s="63"/>
      <c r="D963" s="64"/>
      <c r="E963" s="64"/>
      <c r="F963" s="64"/>
      <c r="G963" s="65"/>
      <c r="H963" s="65"/>
      <c r="I963" s="65"/>
      <c r="J963" s="65"/>
      <c r="K963" s="65"/>
    </row>
    <row r="964" spans="2:11" s="62" customFormat="1" ht="15">
      <c r="B964" s="63"/>
      <c r="C964" s="63"/>
      <c r="D964" s="64"/>
      <c r="E964" s="64"/>
      <c r="F964" s="64"/>
      <c r="G964" s="65"/>
      <c r="H964" s="65"/>
      <c r="I964" s="65"/>
      <c r="J964" s="65"/>
      <c r="K964" s="65"/>
    </row>
    <row r="965" spans="2:11" s="62" customFormat="1" ht="15">
      <c r="B965" s="63"/>
      <c r="C965" s="63"/>
      <c r="D965" s="64"/>
      <c r="E965" s="64"/>
      <c r="F965" s="64"/>
      <c r="G965" s="65"/>
      <c r="H965" s="65"/>
      <c r="I965" s="65"/>
      <c r="J965" s="65"/>
      <c r="K965" s="65"/>
    </row>
    <row r="966" spans="2:11" s="62" customFormat="1" ht="15">
      <c r="B966" s="63"/>
      <c r="C966" s="63"/>
      <c r="D966" s="64"/>
      <c r="E966" s="64"/>
      <c r="F966" s="64"/>
      <c r="G966" s="65"/>
      <c r="H966" s="65"/>
      <c r="I966" s="65"/>
      <c r="J966" s="65"/>
      <c r="K966" s="65"/>
    </row>
    <row r="967" spans="2:11" s="62" customFormat="1" ht="15">
      <c r="B967" s="63"/>
      <c r="C967" s="63"/>
      <c r="D967" s="64"/>
      <c r="E967" s="64"/>
      <c r="F967" s="64"/>
      <c r="G967" s="65"/>
      <c r="H967" s="65"/>
      <c r="I967" s="65"/>
      <c r="J967" s="65"/>
      <c r="K967" s="65"/>
    </row>
    <row r="968" spans="2:11" s="62" customFormat="1" ht="15">
      <c r="B968" s="63"/>
      <c r="C968" s="63"/>
      <c r="D968" s="64"/>
      <c r="E968" s="64"/>
      <c r="F968" s="64"/>
      <c r="G968" s="65"/>
      <c r="H968" s="65"/>
      <c r="I968" s="65"/>
      <c r="J968" s="65"/>
      <c r="K968" s="65"/>
    </row>
    <row r="969" spans="2:11" s="62" customFormat="1" ht="15">
      <c r="B969" s="63"/>
      <c r="C969" s="63"/>
      <c r="D969" s="64"/>
      <c r="E969" s="64"/>
      <c r="F969" s="64"/>
      <c r="G969" s="65"/>
      <c r="H969" s="65"/>
      <c r="I969" s="65"/>
      <c r="J969" s="65"/>
      <c r="K969" s="65"/>
    </row>
    <row r="970" spans="2:11" s="62" customFormat="1" ht="15">
      <c r="B970" s="63"/>
      <c r="C970" s="63"/>
      <c r="D970" s="64"/>
      <c r="E970" s="64"/>
      <c r="F970" s="64"/>
      <c r="G970" s="65"/>
      <c r="H970" s="65"/>
      <c r="I970" s="65"/>
      <c r="J970" s="65"/>
      <c r="K970" s="65"/>
    </row>
    <row r="971" spans="2:11" s="62" customFormat="1" ht="15">
      <c r="B971" s="63"/>
      <c r="C971" s="63"/>
      <c r="D971" s="64"/>
      <c r="E971" s="64"/>
      <c r="F971" s="64"/>
      <c r="G971" s="65"/>
      <c r="H971" s="65"/>
      <c r="I971" s="65"/>
      <c r="J971" s="65"/>
      <c r="K971" s="65"/>
    </row>
    <row r="972" spans="2:11" s="62" customFormat="1" ht="15">
      <c r="B972" s="63"/>
      <c r="C972" s="63"/>
      <c r="D972" s="64"/>
      <c r="E972" s="64"/>
      <c r="F972" s="64"/>
      <c r="G972" s="65"/>
      <c r="H972" s="65"/>
      <c r="I972" s="65"/>
      <c r="J972" s="65"/>
      <c r="K972" s="65"/>
    </row>
    <row r="973" spans="2:11" s="62" customFormat="1" ht="15">
      <c r="B973" s="63"/>
      <c r="C973" s="63"/>
      <c r="D973" s="64"/>
      <c r="E973" s="64"/>
      <c r="F973" s="64"/>
      <c r="G973" s="65"/>
      <c r="H973" s="65"/>
      <c r="I973" s="65"/>
      <c r="J973" s="65"/>
      <c r="K973" s="65"/>
    </row>
    <row r="974" spans="2:11" s="62" customFormat="1" ht="15">
      <c r="B974" s="63"/>
      <c r="C974" s="63"/>
      <c r="D974" s="64"/>
      <c r="E974" s="64"/>
      <c r="F974" s="64"/>
      <c r="G974" s="65"/>
      <c r="H974" s="65"/>
      <c r="I974" s="65"/>
      <c r="J974" s="65"/>
      <c r="K974" s="65"/>
    </row>
    <row r="975" spans="2:11" s="62" customFormat="1" ht="15">
      <c r="B975" s="63"/>
      <c r="C975" s="63"/>
      <c r="D975" s="64"/>
      <c r="E975" s="64"/>
      <c r="F975" s="64"/>
      <c r="G975" s="65"/>
      <c r="H975" s="65"/>
      <c r="I975" s="65"/>
      <c r="J975" s="65"/>
      <c r="K975" s="65"/>
    </row>
    <row r="976" spans="2:11" s="62" customFormat="1" ht="15">
      <c r="B976" s="63"/>
      <c r="C976" s="63"/>
      <c r="D976" s="64"/>
      <c r="E976" s="64"/>
      <c r="F976" s="64"/>
      <c r="G976" s="65"/>
      <c r="H976" s="65"/>
      <c r="I976" s="65"/>
      <c r="J976" s="65"/>
      <c r="K976" s="65"/>
    </row>
    <row r="977" spans="2:11" s="62" customFormat="1" ht="15">
      <c r="B977" s="63"/>
      <c r="C977" s="63"/>
      <c r="D977" s="64"/>
      <c r="E977" s="64"/>
      <c r="F977" s="64"/>
      <c r="G977" s="65"/>
      <c r="H977" s="65"/>
      <c r="I977" s="65"/>
      <c r="J977" s="65"/>
      <c r="K977" s="65"/>
    </row>
    <row r="978" spans="2:11" s="62" customFormat="1" ht="15">
      <c r="B978" s="63"/>
      <c r="C978" s="63"/>
      <c r="D978" s="64"/>
      <c r="E978" s="64"/>
      <c r="F978" s="64"/>
      <c r="G978" s="65"/>
      <c r="H978" s="65"/>
      <c r="I978" s="65"/>
      <c r="J978" s="65"/>
      <c r="K978" s="65"/>
    </row>
    <row r="979" spans="2:11" s="62" customFormat="1" ht="15">
      <c r="B979" s="63"/>
      <c r="C979" s="63"/>
      <c r="D979" s="64"/>
      <c r="E979" s="64"/>
      <c r="F979" s="64"/>
      <c r="G979" s="65"/>
      <c r="H979" s="65"/>
      <c r="I979" s="65"/>
      <c r="J979" s="65"/>
      <c r="K979" s="65"/>
    </row>
    <row r="980" spans="2:11" s="62" customFormat="1" ht="15">
      <c r="B980" s="63"/>
      <c r="C980" s="63"/>
      <c r="D980" s="64"/>
      <c r="E980" s="64"/>
      <c r="F980" s="64"/>
      <c r="G980" s="65"/>
      <c r="H980" s="65"/>
      <c r="I980" s="65"/>
      <c r="J980" s="65"/>
      <c r="K980" s="65"/>
    </row>
    <row r="981" spans="2:11" s="62" customFormat="1" ht="15">
      <c r="B981" s="63"/>
      <c r="C981" s="63"/>
      <c r="D981" s="64"/>
      <c r="E981" s="64"/>
      <c r="F981" s="64"/>
      <c r="G981" s="65"/>
      <c r="H981" s="65"/>
      <c r="I981" s="65"/>
      <c r="J981" s="65"/>
      <c r="K981" s="65"/>
    </row>
    <row r="982" spans="2:11" s="62" customFormat="1" ht="15">
      <c r="B982" s="63"/>
      <c r="C982" s="63"/>
      <c r="D982" s="64"/>
      <c r="E982" s="64"/>
      <c r="F982" s="64"/>
      <c r="G982" s="65"/>
      <c r="H982" s="65"/>
      <c r="I982" s="65"/>
      <c r="J982" s="65"/>
      <c r="K982" s="65"/>
    </row>
    <row r="983" spans="2:11" s="62" customFormat="1" ht="15">
      <c r="B983" s="63"/>
      <c r="C983" s="63"/>
      <c r="D983" s="64"/>
      <c r="E983" s="64"/>
      <c r="F983" s="64"/>
      <c r="G983" s="65"/>
      <c r="H983" s="65"/>
      <c r="I983" s="65"/>
      <c r="J983" s="65"/>
      <c r="K983" s="65"/>
    </row>
    <row r="984" spans="2:11" s="62" customFormat="1" ht="15">
      <c r="B984" s="63"/>
      <c r="C984" s="63"/>
      <c r="D984" s="64"/>
      <c r="E984" s="64"/>
      <c r="F984" s="64"/>
      <c r="G984" s="65"/>
      <c r="H984" s="65"/>
      <c r="I984" s="65"/>
      <c r="J984" s="65"/>
      <c r="K984" s="65"/>
    </row>
    <row r="985" spans="2:11" s="62" customFormat="1" ht="15">
      <c r="B985" s="63"/>
      <c r="C985" s="63"/>
      <c r="D985" s="64"/>
      <c r="E985" s="64"/>
      <c r="F985" s="64"/>
      <c r="G985" s="65"/>
      <c r="H985" s="65"/>
      <c r="I985" s="65"/>
      <c r="J985" s="65"/>
      <c r="K985" s="65"/>
    </row>
    <row r="986" spans="2:11" s="62" customFormat="1" ht="15">
      <c r="B986" s="63"/>
      <c r="C986" s="63"/>
      <c r="D986" s="64"/>
      <c r="E986" s="64"/>
      <c r="F986" s="64"/>
      <c r="G986" s="65"/>
      <c r="H986" s="65"/>
      <c r="I986" s="65"/>
      <c r="J986" s="65"/>
      <c r="K986" s="65"/>
    </row>
    <row r="987" spans="2:11" s="62" customFormat="1" ht="15">
      <c r="B987" s="63"/>
      <c r="C987" s="63"/>
      <c r="D987" s="64"/>
      <c r="E987" s="64"/>
      <c r="F987" s="64"/>
      <c r="G987" s="65"/>
      <c r="H987" s="65"/>
      <c r="I987" s="65"/>
      <c r="J987" s="65"/>
      <c r="K987" s="65"/>
    </row>
    <row r="988" spans="2:11" s="62" customFormat="1" ht="15">
      <c r="B988" s="63"/>
      <c r="C988" s="63"/>
      <c r="D988" s="64"/>
      <c r="E988" s="64"/>
      <c r="F988" s="64"/>
      <c r="G988" s="65"/>
      <c r="H988" s="65"/>
      <c r="I988" s="65"/>
      <c r="J988" s="65"/>
      <c r="K988" s="65"/>
    </row>
    <row r="989" spans="2:11" s="62" customFormat="1" ht="15">
      <c r="B989" s="63"/>
      <c r="C989" s="63"/>
      <c r="D989" s="64"/>
      <c r="E989" s="64"/>
      <c r="F989" s="64"/>
      <c r="G989" s="65"/>
      <c r="H989" s="65"/>
      <c r="I989" s="65"/>
      <c r="J989" s="65"/>
      <c r="K989" s="65"/>
    </row>
    <row r="990" spans="2:11" s="62" customFormat="1" ht="15">
      <c r="B990" s="63"/>
      <c r="C990" s="63"/>
      <c r="D990" s="64"/>
      <c r="E990" s="64"/>
      <c r="F990" s="64"/>
      <c r="G990" s="65"/>
      <c r="H990" s="65"/>
      <c r="I990" s="65"/>
      <c r="J990" s="65"/>
      <c r="K990" s="65"/>
    </row>
    <row r="991" spans="2:11" s="62" customFormat="1" ht="15">
      <c r="B991" s="63"/>
      <c r="C991" s="63"/>
      <c r="D991" s="64"/>
      <c r="E991" s="64"/>
      <c r="F991" s="64"/>
      <c r="G991" s="65"/>
      <c r="H991" s="65"/>
      <c r="I991" s="65"/>
      <c r="J991" s="65"/>
      <c r="K991" s="65"/>
    </row>
    <row r="992" spans="2:11" s="62" customFormat="1" ht="15">
      <c r="B992" s="63"/>
      <c r="C992" s="63"/>
      <c r="D992" s="64"/>
      <c r="E992" s="64"/>
      <c r="F992" s="64"/>
      <c r="G992" s="65"/>
      <c r="H992" s="65"/>
      <c r="I992" s="65"/>
      <c r="J992" s="65"/>
      <c r="K992" s="65"/>
    </row>
    <row r="993" spans="2:11" s="62" customFormat="1" ht="15">
      <c r="B993" s="63"/>
      <c r="C993" s="63"/>
      <c r="D993" s="64"/>
      <c r="E993" s="64"/>
      <c r="F993" s="64"/>
      <c r="G993" s="65"/>
      <c r="H993" s="65"/>
      <c r="I993" s="65"/>
      <c r="J993" s="65"/>
      <c r="K993" s="65"/>
    </row>
    <row r="994" spans="2:11" s="62" customFormat="1" ht="15">
      <c r="B994" s="63"/>
      <c r="C994" s="63"/>
      <c r="D994" s="64"/>
      <c r="E994" s="64"/>
      <c r="F994" s="64"/>
      <c r="G994" s="65"/>
      <c r="H994" s="65"/>
      <c r="I994" s="65"/>
      <c r="J994" s="65"/>
      <c r="K994" s="65"/>
    </row>
    <row r="995" spans="2:11" s="62" customFormat="1" ht="15">
      <c r="B995" s="63"/>
      <c r="C995" s="63"/>
      <c r="D995" s="64"/>
      <c r="E995" s="64"/>
      <c r="F995" s="64"/>
      <c r="G995" s="65"/>
      <c r="H995" s="65"/>
      <c r="I995" s="65"/>
      <c r="J995" s="65"/>
      <c r="K995" s="65"/>
    </row>
    <row r="996" spans="2:11" s="62" customFormat="1" ht="15">
      <c r="B996" s="63"/>
      <c r="C996" s="63"/>
      <c r="D996" s="64"/>
      <c r="E996" s="64"/>
      <c r="F996" s="64"/>
      <c r="G996" s="65"/>
      <c r="H996" s="65"/>
      <c r="I996" s="65"/>
      <c r="J996" s="65"/>
      <c r="K996" s="65"/>
    </row>
    <row r="997" spans="2:11" s="62" customFormat="1" ht="15">
      <c r="B997" s="63"/>
      <c r="C997" s="63"/>
      <c r="D997" s="64"/>
      <c r="E997" s="64"/>
      <c r="F997" s="64"/>
      <c r="G997" s="65"/>
      <c r="H997" s="65"/>
      <c r="I997" s="65"/>
      <c r="J997" s="65"/>
      <c r="K997" s="65"/>
    </row>
    <row r="998" spans="2:11" s="62" customFormat="1" ht="15">
      <c r="B998" s="63"/>
      <c r="C998" s="63"/>
      <c r="D998" s="64"/>
      <c r="E998" s="64"/>
      <c r="F998" s="64"/>
      <c r="G998" s="65"/>
      <c r="H998" s="65"/>
      <c r="I998" s="65"/>
      <c r="J998" s="65"/>
      <c r="K998" s="65"/>
    </row>
    <row r="999" spans="2:11" s="62" customFormat="1" ht="15">
      <c r="B999" s="63"/>
      <c r="C999" s="63"/>
      <c r="D999" s="64"/>
      <c r="E999" s="64"/>
      <c r="F999" s="64"/>
      <c r="G999" s="65"/>
      <c r="H999" s="65"/>
      <c r="I999" s="65"/>
      <c r="J999" s="65"/>
      <c r="K999" s="65"/>
    </row>
    <row r="1000" spans="2:11" s="62" customFormat="1" ht="15">
      <c r="B1000" s="63"/>
      <c r="C1000" s="63"/>
      <c r="D1000" s="64"/>
      <c r="E1000" s="64"/>
      <c r="F1000" s="64"/>
      <c r="G1000" s="65"/>
      <c r="H1000" s="65"/>
      <c r="I1000" s="65"/>
      <c r="J1000" s="65"/>
      <c r="K1000" s="65"/>
    </row>
    <row r="1001" spans="2:11" s="62" customFormat="1" ht="15">
      <c r="B1001" s="63"/>
      <c r="C1001" s="63"/>
      <c r="D1001" s="64"/>
      <c r="E1001" s="64"/>
      <c r="F1001" s="64"/>
      <c r="G1001" s="65"/>
      <c r="H1001" s="65"/>
      <c r="I1001" s="65"/>
      <c r="J1001" s="65"/>
      <c r="K1001" s="65"/>
    </row>
    <row r="1002" spans="2:11" s="62" customFormat="1" ht="15">
      <c r="B1002" s="63"/>
      <c r="C1002" s="63"/>
      <c r="D1002" s="64"/>
      <c r="E1002" s="64"/>
      <c r="F1002" s="64"/>
      <c r="G1002" s="65"/>
      <c r="H1002" s="65"/>
      <c r="I1002" s="65"/>
      <c r="J1002" s="65"/>
      <c r="K1002" s="65"/>
    </row>
    <row r="1003" spans="2:11" s="62" customFormat="1" ht="15">
      <c r="B1003" s="63"/>
      <c r="C1003" s="63"/>
      <c r="D1003" s="64"/>
      <c r="E1003" s="64"/>
      <c r="F1003" s="64"/>
      <c r="G1003" s="65"/>
      <c r="H1003" s="65"/>
      <c r="I1003" s="65"/>
      <c r="J1003" s="65"/>
      <c r="K1003" s="65"/>
    </row>
    <row r="1004" spans="2:11" s="62" customFormat="1" ht="15">
      <c r="B1004" s="63"/>
      <c r="C1004" s="63"/>
      <c r="D1004" s="64"/>
      <c r="E1004" s="64"/>
      <c r="F1004" s="64"/>
      <c r="G1004" s="65"/>
      <c r="H1004" s="65"/>
      <c r="I1004" s="65"/>
      <c r="J1004" s="65"/>
      <c r="K1004" s="65"/>
    </row>
    <row r="1005" spans="2:11" s="62" customFormat="1" ht="15">
      <c r="B1005" s="63"/>
      <c r="C1005" s="63"/>
      <c r="D1005" s="64"/>
      <c r="E1005" s="64"/>
      <c r="F1005" s="64"/>
      <c r="G1005" s="65"/>
      <c r="H1005" s="65"/>
      <c r="I1005" s="65"/>
      <c r="J1005" s="65"/>
      <c r="K1005" s="65"/>
    </row>
    <row r="1006" spans="2:11" s="62" customFormat="1" ht="15">
      <c r="B1006" s="63"/>
      <c r="C1006" s="63"/>
      <c r="D1006" s="64"/>
      <c r="E1006" s="64"/>
      <c r="F1006" s="64"/>
      <c r="G1006" s="65"/>
      <c r="H1006" s="65"/>
      <c r="I1006" s="65"/>
      <c r="J1006" s="65"/>
      <c r="K1006" s="65"/>
    </row>
    <row r="1007" spans="2:11" s="62" customFormat="1" ht="15">
      <c r="B1007" s="63"/>
      <c r="C1007" s="63"/>
      <c r="D1007" s="64"/>
      <c r="E1007" s="64"/>
      <c r="F1007" s="64"/>
      <c r="G1007" s="65"/>
      <c r="H1007" s="65"/>
      <c r="I1007" s="65"/>
      <c r="J1007" s="65"/>
      <c r="K1007" s="65"/>
    </row>
    <row r="1008" spans="2:11" s="62" customFormat="1" ht="15">
      <c r="B1008" s="63"/>
      <c r="C1008" s="63"/>
      <c r="D1008" s="64"/>
      <c r="E1008" s="64"/>
      <c r="F1008" s="64"/>
      <c r="G1008" s="65"/>
      <c r="H1008" s="65"/>
      <c r="I1008" s="65"/>
      <c r="J1008" s="65"/>
      <c r="K1008" s="65"/>
    </row>
    <row r="1009" spans="2:11" s="62" customFormat="1" ht="15">
      <c r="B1009" s="63"/>
      <c r="C1009" s="63"/>
      <c r="D1009" s="64"/>
      <c r="E1009" s="64"/>
      <c r="F1009" s="64"/>
      <c r="G1009" s="65"/>
      <c r="H1009" s="65"/>
      <c r="I1009" s="65"/>
      <c r="J1009" s="65"/>
      <c r="K1009" s="65"/>
    </row>
    <row r="1010" spans="2:11" s="62" customFormat="1" ht="15">
      <c r="B1010" s="63"/>
      <c r="C1010" s="63"/>
      <c r="D1010" s="64"/>
      <c r="E1010" s="64"/>
      <c r="F1010" s="64"/>
      <c r="G1010" s="65"/>
      <c r="H1010" s="65"/>
      <c r="I1010" s="65"/>
      <c r="J1010" s="65"/>
      <c r="K1010" s="65"/>
    </row>
    <row r="1011" spans="2:11" s="62" customFormat="1" ht="15">
      <c r="B1011" s="63"/>
      <c r="C1011" s="63"/>
      <c r="D1011" s="64"/>
      <c r="E1011" s="64"/>
      <c r="F1011" s="64"/>
      <c r="G1011" s="65"/>
      <c r="H1011" s="65"/>
      <c r="I1011" s="65"/>
      <c r="J1011" s="65"/>
      <c r="K1011" s="65"/>
    </row>
    <row r="1012" spans="2:11" s="62" customFormat="1" ht="15">
      <c r="B1012" s="63"/>
      <c r="C1012" s="63"/>
      <c r="D1012" s="64"/>
      <c r="E1012" s="64"/>
      <c r="F1012" s="64"/>
      <c r="G1012" s="65"/>
      <c r="H1012" s="65"/>
      <c r="I1012" s="65"/>
      <c r="J1012" s="65"/>
      <c r="K1012" s="65"/>
    </row>
    <row r="1013" spans="2:11" s="62" customFormat="1" ht="15">
      <c r="B1013" s="63"/>
      <c r="C1013" s="63"/>
      <c r="D1013" s="64"/>
      <c r="E1013" s="64"/>
      <c r="F1013" s="64"/>
      <c r="G1013" s="65"/>
      <c r="H1013" s="65"/>
      <c r="I1013" s="65"/>
      <c r="J1013" s="65"/>
      <c r="K1013" s="65"/>
    </row>
    <row r="1014" spans="2:11" s="62" customFormat="1" ht="15">
      <c r="B1014" s="63"/>
      <c r="C1014" s="63"/>
      <c r="D1014" s="64"/>
      <c r="E1014" s="64"/>
      <c r="F1014" s="64"/>
      <c r="G1014" s="65"/>
      <c r="H1014" s="65"/>
      <c r="I1014" s="65"/>
      <c r="J1014" s="65"/>
      <c r="K1014" s="65"/>
    </row>
    <row r="1015" spans="2:11" s="62" customFormat="1" ht="15">
      <c r="B1015" s="63"/>
      <c r="C1015" s="63"/>
      <c r="D1015" s="64"/>
      <c r="E1015" s="64"/>
      <c r="F1015" s="64"/>
      <c r="G1015" s="65"/>
      <c r="H1015" s="65"/>
      <c r="I1015" s="65"/>
      <c r="J1015" s="65"/>
      <c r="K1015" s="65"/>
    </row>
    <row r="1016" spans="2:11" s="62" customFormat="1" ht="15">
      <c r="B1016" s="63"/>
      <c r="C1016" s="63"/>
      <c r="D1016" s="64"/>
      <c r="E1016" s="64"/>
      <c r="F1016" s="64"/>
      <c r="G1016" s="65"/>
      <c r="H1016" s="65"/>
      <c r="I1016" s="65"/>
      <c r="J1016" s="65"/>
      <c r="K1016" s="65"/>
    </row>
    <row r="1017" spans="2:11" s="62" customFormat="1" ht="15">
      <c r="B1017" s="63"/>
      <c r="C1017" s="63"/>
      <c r="D1017" s="64"/>
      <c r="E1017" s="64"/>
      <c r="F1017" s="64"/>
      <c r="G1017" s="65"/>
      <c r="H1017" s="65"/>
      <c r="I1017" s="65"/>
      <c r="J1017" s="65"/>
      <c r="K1017" s="65"/>
    </row>
    <row r="1018" spans="2:11" s="62" customFormat="1" ht="15">
      <c r="B1018" s="63"/>
      <c r="C1018" s="63"/>
      <c r="D1018" s="64"/>
      <c r="E1018" s="64"/>
      <c r="F1018" s="64"/>
      <c r="G1018" s="65"/>
      <c r="H1018" s="65"/>
      <c r="I1018" s="65"/>
      <c r="J1018" s="65"/>
      <c r="K1018" s="65"/>
    </row>
    <row r="1019" spans="2:11" s="62" customFormat="1" ht="15">
      <c r="B1019" s="63"/>
      <c r="C1019" s="63"/>
      <c r="D1019" s="64"/>
      <c r="E1019" s="64"/>
      <c r="F1019" s="64"/>
      <c r="G1019" s="65"/>
      <c r="H1019" s="65"/>
      <c r="I1019" s="65"/>
      <c r="J1019" s="65"/>
      <c r="K1019" s="65"/>
    </row>
    <row r="1020" spans="2:11" s="62" customFormat="1" ht="15">
      <c r="B1020" s="63"/>
      <c r="C1020" s="63"/>
      <c r="D1020" s="64"/>
      <c r="E1020" s="64"/>
      <c r="F1020" s="64"/>
      <c r="G1020" s="65"/>
      <c r="H1020" s="65"/>
      <c r="I1020" s="65"/>
      <c r="J1020" s="65"/>
      <c r="K1020" s="65"/>
    </row>
    <row r="1021" spans="2:11" s="62" customFormat="1" ht="15">
      <c r="B1021" s="63"/>
      <c r="C1021" s="63"/>
      <c r="D1021" s="64"/>
      <c r="E1021" s="64"/>
      <c r="F1021" s="64"/>
      <c r="G1021" s="65"/>
      <c r="H1021" s="65"/>
      <c r="I1021" s="65"/>
      <c r="J1021" s="65"/>
      <c r="K1021" s="65"/>
    </row>
    <row r="1022" spans="2:11" s="62" customFormat="1" ht="15">
      <c r="B1022" s="63"/>
      <c r="C1022" s="63"/>
      <c r="D1022" s="64"/>
      <c r="E1022" s="64"/>
      <c r="F1022" s="64"/>
      <c r="G1022" s="65"/>
      <c r="H1022" s="65"/>
      <c r="I1022" s="65"/>
      <c r="J1022" s="65"/>
      <c r="K1022" s="65"/>
    </row>
    <row r="1023" spans="2:11" s="62" customFormat="1" ht="15">
      <c r="B1023" s="63"/>
      <c r="C1023" s="63"/>
      <c r="D1023" s="64"/>
      <c r="E1023" s="64"/>
      <c r="F1023" s="64"/>
      <c r="G1023" s="65"/>
      <c r="H1023" s="65"/>
      <c r="I1023" s="65"/>
      <c r="J1023" s="65"/>
      <c r="K1023" s="65"/>
    </row>
    <row r="1024" spans="2:11" s="62" customFormat="1" ht="15">
      <c r="B1024" s="63"/>
      <c r="C1024" s="63"/>
      <c r="D1024" s="64"/>
      <c r="E1024" s="64"/>
      <c r="F1024" s="64"/>
      <c r="G1024" s="65"/>
      <c r="H1024" s="65"/>
      <c r="I1024" s="65"/>
      <c r="J1024" s="65"/>
      <c r="K1024" s="65"/>
    </row>
    <row r="1025" spans="2:11" s="62" customFormat="1" ht="15">
      <c r="B1025" s="63"/>
      <c r="C1025" s="63"/>
      <c r="D1025" s="64"/>
      <c r="E1025" s="64"/>
      <c r="F1025" s="64"/>
      <c r="G1025" s="65"/>
      <c r="H1025" s="65"/>
      <c r="I1025" s="65"/>
      <c r="J1025" s="65"/>
      <c r="K1025" s="65"/>
    </row>
    <row r="1026" spans="2:11" s="62" customFormat="1" ht="15">
      <c r="B1026" s="63"/>
      <c r="C1026" s="63"/>
      <c r="D1026" s="64"/>
      <c r="E1026" s="64"/>
      <c r="F1026" s="64"/>
      <c r="G1026" s="65"/>
      <c r="H1026" s="65"/>
      <c r="I1026" s="65"/>
      <c r="J1026" s="65"/>
      <c r="K1026" s="65"/>
    </row>
    <row r="1027" spans="2:11" s="62" customFormat="1" ht="15">
      <c r="B1027" s="63"/>
      <c r="C1027" s="63"/>
      <c r="D1027" s="64"/>
      <c r="E1027" s="64"/>
      <c r="F1027" s="64"/>
      <c r="G1027" s="65"/>
      <c r="H1027" s="65"/>
      <c r="I1027" s="65"/>
      <c r="J1027" s="65"/>
      <c r="K1027" s="65"/>
    </row>
    <row r="1028" spans="2:11" s="62" customFormat="1" ht="15">
      <c r="B1028" s="63"/>
      <c r="C1028" s="63"/>
      <c r="D1028" s="64"/>
      <c r="E1028" s="64"/>
      <c r="F1028" s="64"/>
      <c r="G1028" s="65"/>
      <c r="H1028" s="65"/>
      <c r="I1028" s="65"/>
      <c r="J1028" s="65"/>
      <c r="K1028" s="65"/>
    </row>
    <row r="1029" spans="2:11" s="62" customFormat="1" ht="15">
      <c r="B1029" s="63"/>
      <c r="C1029" s="63"/>
      <c r="D1029" s="64"/>
      <c r="E1029" s="64"/>
      <c r="F1029" s="64"/>
      <c r="G1029" s="65"/>
      <c r="H1029" s="65"/>
      <c r="I1029" s="65"/>
      <c r="J1029" s="65"/>
      <c r="K1029" s="65"/>
    </row>
    <row r="1030" spans="2:11" s="62" customFormat="1" ht="15">
      <c r="B1030" s="63"/>
      <c r="C1030" s="63"/>
      <c r="D1030" s="64"/>
      <c r="E1030" s="64"/>
      <c r="F1030" s="64"/>
      <c r="G1030" s="65"/>
      <c r="H1030" s="65"/>
      <c r="I1030" s="65"/>
      <c r="J1030" s="65"/>
      <c r="K1030" s="65"/>
    </row>
    <row r="1031" spans="2:11" s="62" customFormat="1" ht="15">
      <c r="B1031" s="63"/>
      <c r="C1031" s="63"/>
      <c r="D1031" s="64"/>
      <c r="E1031" s="64"/>
      <c r="F1031" s="64"/>
      <c r="G1031" s="65"/>
      <c r="H1031" s="65"/>
      <c r="I1031" s="65"/>
      <c r="J1031" s="65"/>
      <c r="K1031" s="65"/>
    </row>
    <row r="1032" spans="2:11" s="62" customFormat="1" ht="15">
      <c r="B1032" s="63"/>
      <c r="C1032" s="63"/>
      <c r="D1032" s="64"/>
      <c r="E1032" s="64"/>
      <c r="F1032" s="64"/>
      <c r="G1032" s="65"/>
      <c r="H1032" s="65"/>
      <c r="I1032" s="65"/>
      <c r="J1032" s="65"/>
      <c r="K1032" s="65"/>
    </row>
    <row r="1033" spans="2:11" s="62" customFormat="1" ht="15">
      <c r="B1033" s="63"/>
      <c r="C1033" s="63"/>
      <c r="D1033" s="64"/>
      <c r="E1033" s="64"/>
      <c r="F1033" s="64"/>
      <c r="G1033" s="65"/>
      <c r="H1033" s="65"/>
      <c r="I1033" s="65"/>
      <c r="J1033" s="65"/>
      <c r="K1033" s="65"/>
    </row>
    <row r="1034" spans="2:11" s="62" customFormat="1" ht="15">
      <c r="B1034" s="63"/>
      <c r="C1034" s="63"/>
      <c r="D1034" s="64"/>
      <c r="E1034" s="64"/>
      <c r="F1034" s="64"/>
      <c r="G1034" s="65"/>
      <c r="H1034" s="65"/>
      <c r="I1034" s="65"/>
      <c r="J1034" s="65"/>
      <c r="K1034" s="65"/>
    </row>
    <row r="1035" spans="2:11" s="62" customFormat="1" ht="15">
      <c r="B1035" s="63"/>
      <c r="C1035" s="63"/>
      <c r="D1035" s="64"/>
      <c r="E1035" s="64"/>
      <c r="F1035" s="64"/>
      <c r="G1035" s="65"/>
      <c r="H1035" s="65"/>
      <c r="I1035" s="65"/>
      <c r="J1035" s="65"/>
      <c r="K1035" s="65"/>
    </row>
    <row r="1036" spans="2:11" s="62" customFormat="1" ht="15">
      <c r="B1036" s="63"/>
      <c r="C1036" s="63"/>
      <c r="D1036" s="64"/>
      <c r="E1036" s="64"/>
      <c r="F1036" s="64"/>
      <c r="G1036" s="65"/>
      <c r="H1036" s="65"/>
      <c r="I1036" s="65"/>
      <c r="J1036" s="65"/>
      <c r="K1036" s="65"/>
    </row>
    <row r="1037" spans="2:11" s="62" customFormat="1" ht="15">
      <c r="B1037" s="63"/>
      <c r="C1037" s="63"/>
      <c r="D1037" s="64"/>
      <c r="E1037" s="64"/>
      <c r="F1037" s="64"/>
      <c r="G1037" s="65"/>
      <c r="H1037" s="65"/>
      <c r="I1037" s="65"/>
      <c r="J1037" s="65"/>
      <c r="K1037" s="65"/>
    </row>
    <row r="1038" spans="2:11" s="62" customFormat="1" ht="15">
      <c r="B1038" s="63"/>
      <c r="C1038" s="63"/>
      <c r="D1038" s="64"/>
      <c r="E1038" s="64"/>
      <c r="F1038" s="64"/>
      <c r="G1038" s="65"/>
      <c r="H1038" s="65"/>
      <c r="I1038" s="65"/>
      <c r="J1038" s="65"/>
      <c r="K1038" s="65"/>
    </row>
    <row r="1039" spans="2:11" s="62" customFormat="1" ht="15">
      <c r="B1039" s="63"/>
      <c r="C1039" s="63"/>
      <c r="D1039" s="64"/>
      <c r="E1039" s="64"/>
      <c r="F1039" s="64"/>
      <c r="G1039" s="65"/>
      <c r="H1039" s="65"/>
      <c r="I1039" s="65"/>
      <c r="J1039" s="65"/>
      <c r="K1039" s="65"/>
    </row>
    <row r="1040" spans="2:11" s="62" customFormat="1" ht="15">
      <c r="B1040" s="63"/>
      <c r="C1040" s="63"/>
      <c r="D1040" s="64"/>
      <c r="E1040" s="64"/>
      <c r="F1040" s="64"/>
      <c r="G1040" s="65"/>
      <c r="H1040" s="65"/>
      <c r="I1040" s="65"/>
      <c r="J1040" s="65"/>
      <c r="K1040" s="65"/>
    </row>
    <row r="1041" spans="2:11" s="62" customFormat="1" ht="15">
      <c r="B1041" s="63"/>
      <c r="C1041" s="63"/>
      <c r="D1041" s="64"/>
      <c r="E1041" s="64"/>
      <c r="F1041" s="64"/>
      <c r="G1041" s="65"/>
      <c r="H1041" s="65"/>
      <c r="I1041" s="65"/>
      <c r="J1041" s="65"/>
      <c r="K1041" s="65"/>
    </row>
    <row r="1042" spans="2:11" s="62" customFormat="1" ht="15">
      <c r="B1042" s="63"/>
      <c r="C1042" s="63"/>
      <c r="D1042" s="64"/>
      <c r="E1042" s="64"/>
      <c r="F1042" s="64"/>
      <c r="G1042" s="65"/>
      <c r="H1042" s="65"/>
      <c r="I1042" s="65"/>
      <c r="J1042" s="65"/>
      <c r="K1042" s="65"/>
    </row>
    <row r="1043" spans="2:11" s="62" customFormat="1" ht="15">
      <c r="B1043" s="63"/>
      <c r="C1043" s="63"/>
      <c r="D1043" s="64"/>
      <c r="E1043" s="64"/>
      <c r="F1043" s="64"/>
      <c r="G1043" s="65"/>
      <c r="H1043" s="65"/>
      <c r="I1043" s="65"/>
      <c r="J1043" s="65"/>
      <c r="K1043" s="65"/>
    </row>
    <row r="1044" spans="2:11" s="62" customFormat="1" ht="15">
      <c r="B1044" s="63"/>
      <c r="C1044" s="63"/>
      <c r="D1044" s="64"/>
      <c r="E1044" s="64"/>
      <c r="F1044" s="64"/>
      <c r="G1044" s="65"/>
      <c r="H1044" s="65"/>
      <c r="I1044" s="65"/>
      <c r="J1044" s="65"/>
      <c r="K1044" s="65"/>
    </row>
    <row r="1045" spans="2:11" s="62" customFormat="1" ht="15">
      <c r="B1045" s="63"/>
      <c r="C1045" s="63"/>
      <c r="D1045" s="64"/>
      <c r="E1045" s="64"/>
      <c r="F1045" s="64"/>
      <c r="G1045" s="65"/>
      <c r="H1045" s="65"/>
      <c r="I1045" s="65"/>
      <c r="J1045" s="65"/>
      <c r="K1045" s="65"/>
    </row>
    <row r="1046" spans="2:11" s="62" customFormat="1" ht="15">
      <c r="B1046" s="63"/>
      <c r="C1046" s="63"/>
      <c r="D1046" s="64"/>
      <c r="E1046" s="64"/>
      <c r="F1046" s="64"/>
      <c r="G1046" s="65"/>
      <c r="H1046" s="65"/>
      <c r="I1046" s="65"/>
      <c r="J1046" s="65"/>
      <c r="K1046" s="65"/>
    </row>
    <row r="1047" spans="2:11" s="62" customFormat="1" ht="15">
      <c r="B1047" s="63"/>
      <c r="C1047" s="63"/>
      <c r="D1047" s="64"/>
      <c r="E1047" s="64"/>
      <c r="F1047" s="64"/>
      <c r="G1047" s="65"/>
      <c r="H1047" s="65"/>
      <c r="I1047" s="65"/>
      <c r="J1047" s="65"/>
      <c r="K1047" s="65"/>
    </row>
    <row r="1048" spans="2:11" s="62" customFormat="1" ht="15">
      <c r="B1048" s="63"/>
      <c r="C1048" s="63"/>
      <c r="D1048" s="64"/>
      <c r="E1048" s="64"/>
      <c r="F1048" s="64"/>
      <c r="G1048" s="65"/>
      <c r="H1048" s="65"/>
      <c r="I1048" s="65"/>
      <c r="J1048" s="65"/>
      <c r="K1048" s="65"/>
    </row>
    <row r="1049" spans="2:11" s="62" customFormat="1" ht="15">
      <c r="B1049" s="63"/>
      <c r="C1049" s="63"/>
      <c r="D1049" s="64"/>
      <c r="E1049" s="64"/>
      <c r="F1049" s="64"/>
      <c r="G1049" s="65"/>
      <c r="H1049" s="65"/>
      <c r="I1049" s="65"/>
      <c r="J1049" s="65"/>
      <c r="K1049" s="65"/>
    </row>
    <row r="1050" spans="2:11" s="62" customFormat="1" ht="15">
      <c r="B1050" s="63"/>
      <c r="C1050" s="63"/>
      <c r="D1050" s="64"/>
      <c r="E1050" s="64"/>
      <c r="F1050" s="64"/>
      <c r="G1050" s="65"/>
      <c r="H1050" s="65"/>
      <c r="I1050" s="65"/>
      <c r="J1050" s="65"/>
      <c r="K1050" s="65"/>
    </row>
    <row r="1051" spans="2:11" s="62" customFormat="1" ht="15">
      <c r="B1051" s="63"/>
      <c r="C1051" s="63"/>
      <c r="D1051" s="64"/>
      <c r="E1051" s="64"/>
      <c r="F1051" s="64"/>
      <c r="G1051" s="65"/>
      <c r="H1051" s="65"/>
      <c r="I1051" s="65"/>
      <c r="J1051" s="65"/>
      <c r="K1051" s="65"/>
    </row>
    <row r="1052" spans="2:11" s="62" customFormat="1" ht="15">
      <c r="B1052" s="63"/>
      <c r="C1052" s="63"/>
      <c r="D1052" s="64"/>
      <c r="E1052" s="64"/>
      <c r="F1052" s="64"/>
      <c r="G1052" s="65"/>
      <c r="H1052" s="65"/>
      <c r="I1052" s="65"/>
      <c r="J1052" s="65"/>
      <c r="K1052" s="65"/>
    </row>
    <row r="1053" spans="2:11" s="62" customFormat="1" ht="15">
      <c r="B1053" s="63"/>
      <c r="C1053" s="63"/>
      <c r="D1053" s="64"/>
      <c r="E1053" s="64"/>
      <c r="F1053" s="64"/>
      <c r="G1053" s="65"/>
      <c r="H1053" s="65"/>
      <c r="I1053" s="65"/>
      <c r="J1053" s="65"/>
      <c r="K1053" s="65"/>
    </row>
    <row r="1054" spans="2:11" s="62" customFormat="1" ht="15">
      <c r="B1054" s="63"/>
      <c r="C1054" s="63"/>
      <c r="D1054" s="64"/>
      <c r="E1054" s="64"/>
      <c r="F1054" s="64"/>
      <c r="G1054" s="65"/>
      <c r="H1054" s="65"/>
      <c r="I1054" s="65"/>
      <c r="J1054" s="65"/>
      <c r="K1054" s="65"/>
    </row>
    <row r="1055" spans="2:11" s="62" customFormat="1" ht="15">
      <c r="B1055" s="63"/>
      <c r="C1055" s="63"/>
      <c r="D1055" s="64"/>
      <c r="E1055" s="64"/>
      <c r="F1055" s="64"/>
      <c r="G1055" s="65"/>
      <c r="H1055" s="65"/>
      <c r="I1055" s="65"/>
      <c r="J1055" s="65"/>
      <c r="K1055" s="65"/>
    </row>
    <row r="1056" spans="2:11" s="62" customFormat="1" ht="15">
      <c r="B1056" s="63"/>
      <c r="C1056" s="63"/>
      <c r="D1056" s="64"/>
      <c r="E1056" s="64"/>
      <c r="F1056" s="64"/>
      <c r="G1056" s="65"/>
      <c r="H1056" s="65"/>
      <c r="I1056" s="65"/>
      <c r="J1056" s="65"/>
      <c r="K1056" s="65"/>
    </row>
    <row r="1057" spans="2:11" s="62" customFormat="1" ht="15">
      <c r="B1057" s="63"/>
      <c r="C1057" s="63"/>
      <c r="D1057" s="64"/>
      <c r="E1057" s="64"/>
      <c r="F1057" s="64"/>
      <c r="G1057" s="65"/>
      <c r="H1057" s="65"/>
      <c r="I1057" s="65"/>
      <c r="J1057" s="65"/>
      <c r="K1057" s="65"/>
    </row>
    <row r="1058" spans="2:11" s="62" customFormat="1" ht="15">
      <c r="B1058" s="63"/>
      <c r="C1058" s="63"/>
      <c r="D1058" s="64"/>
      <c r="E1058" s="64"/>
      <c r="F1058" s="64"/>
      <c r="G1058" s="65"/>
      <c r="H1058" s="65"/>
      <c r="I1058" s="65"/>
      <c r="J1058" s="65"/>
      <c r="K1058" s="65"/>
    </row>
    <row r="1059" spans="2:11" s="62" customFormat="1" ht="15">
      <c r="B1059" s="63"/>
      <c r="C1059" s="63"/>
      <c r="D1059" s="64"/>
      <c r="E1059" s="64"/>
      <c r="F1059" s="64"/>
      <c r="G1059" s="65"/>
      <c r="H1059" s="65"/>
      <c r="I1059" s="65"/>
      <c r="J1059" s="65"/>
      <c r="K1059" s="65"/>
    </row>
    <row r="1060" spans="2:11" s="62" customFormat="1" ht="15">
      <c r="B1060" s="63"/>
      <c r="C1060" s="63"/>
      <c r="D1060" s="64"/>
      <c r="E1060" s="64"/>
      <c r="F1060" s="64"/>
      <c r="G1060" s="65"/>
      <c r="H1060" s="65"/>
      <c r="I1060" s="65"/>
      <c r="J1060" s="65"/>
      <c r="K1060" s="65"/>
    </row>
    <row r="1061" spans="2:11" s="62" customFormat="1" ht="15">
      <c r="B1061" s="63"/>
      <c r="C1061" s="63"/>
      <c r="D1061" s="64"/>
      <c r="E1061" s="64"/>
      <c r="F1061" s="64"/>
      <c r="G1061" s="65"/>
      <c r="H1061" s="65"/>
      <c r="I1061" s="65"/>
      <c r="J1061" s="65"/>
      <c r="K1061" s="65"/>
    </row>
    <row r="1062" spans="2:11" s="62" customFormat="1" ht="15">
      <c r="B1062" s="63"/>
      <c r="C1062" s="63"/>
      <c r="D1062" s="64"/>
      <c r="E1062" s="64"/>
      <c r="F1062" s="64"/>
      <c r="G1062" s="65"/>
      <c r="H1062" s="65"/>
      <c r="I1062" s="65"/>
      <c r="J1062" s="65"/>
      <c r="K1062" s="65"/>
    </row>
    <row r="1063" spans="2:11" s="62" customFormat="1" ht="15">
      <c r="B1063" s="63"/>
      <c r="C1063" s="63"/>
      <c r="D1063" s="64"/>
      <c r="E1063" s="64"/>
      <c r="F1063" s="64"/>
      <c r="G1063" s="65"/>
      <c r="H1063" s="65"/>
      <c r="I1063" s="65"/>
      <c r="J1063" s="65"/>
      <c r="K1063" s="65"/>
    </row>
    <row r="1064" spans="2:11" s="62" customFormat="1" ht="15">
      <c r="B1064" s="63"/>
      <c r="C1064" s="63"/>
      <c r="D1064" s="64"/>
      <c r="E1064" s="64"/>
      <c r="F1064" s="64"/>
      <c r="G1064" s="65"/>
      <c r="H1064" s="65"/>
      <c r="I1064" s="65"/>
      <c r="J1064" s="65"/>
      <c r="K1064" s="65"/>
    </row>
    <row r="1065" spans="2:11" s="62" customFormat="1" ht="15">
      <c r="B1065" s="63"/>
      <c r="C1065" s="63"/>
      <c r="D1065" s="64"/>
      <c r="E1065" s="64"/>
      <c r="F1065" s="64"/>
      <c r="G1065" s="65"/>
      <c r="H1065" s="65"/>
      <c r="I1065" s="65"/>
      <c r="J1065" s="65"/>
      <c r="K1065" s="65"/>
    </row>
    <row r="1066" spans="2:11" s="62" customFormat="1" ht="15">
      <c r="B1066" s="63"/>
      <c r="C1066" s="63"/>
      <c r="D1066" s="64"/>
      <c r="E1066" s="64"/>
      <c r="F1066" s="64"/>
      <c r="G1066" s="65"/>
      <c r="H1066" s="65"/>
      <c r="I1066" s="65"/>
      <c r="J1066" s="65"/>
      <c r="K1066" s="65"/>
    </row>
    <row r="1067" spans="2:11" s="62" customFormat="1" ht="15">
      <c r="B1067" s="63"/>
      <c r="C1067" s="63"/>
      <c r="D1067" s="64"/>
      <c r="E1067" s="64"/>
      <c r="F1067" s="64"/>
      <c r="G1067" s="65"/>
      <c r="H1067" s="65"/>
      <c r="I1067" s="65"/>
      <c r="J1067" s="65"/>
      <c r="K1067" s="65"/>
    </row>
    <row r="1068" spans="2:11" s="62" customFormat="1" ht="15">
      <c r="B1068" s="63"/>
      <c r="C1068" s="63"/>
      <c r="D1068" s="64"/>
      <c r="E1068" s="64"/>
      <c r="F1068" s="64"/>
      <c r="G1068" s="65"/>
      <c r="H1068" s="65"/>
      <c r="I1068" s="65"/>
      <c r="J1068" s="65"/>
      <c r="K1068" s="65"/>
    </row>
    <row r="1069" spans="2:11" s="62" customFormat="1" ht="15">
      <c r="B1069" s="63"/>
      <c r="C1069" s="63"/>
      <c r="D1069" s="64"/>
      <c r="E1069" s="64"/>
      <c r="F1069" s="64"/>
      <c r="G1069" s="65"/>
      <c r="H1069" s="65"/>
      <c r="I1069" s="65"/>
      <c r="J1069" s="65"/>
      <c r="K1069" s="65"/>
    </row>
    <row r="1070" spans="2:11" s="62" customFormat="1" ht="15">
      <c r="B1070" s="63"/>
      <c r="C1070" s="63"/>
      <c r="D1070" s="64"/>
      <c r="E1070" s="64"/>
      <c r="F1070" s="64"/>
      <c r="G1070" s="65"/>
      <c r="H1070" s="65"/>
      <c r="I1070" s="65"/>
      <c r="J1070" s="65"/>
      <c r="K1070" s="65"/>
    </row>
    <row r="1071" spans="2:11" s="62" customFormat="1" ht="15">
      <c r="B1071" s="63"/>
      <c r="C1071" s="63"/>
      <c r="D1071" s="64"/>
      <c r="E1071" s="64"/>
      <c r="F1071" s="64"/>
      <c r="G1071" s="65"/>
      <c r="H1071" s="65"/>
      <c r="I1071" s="65"/>
      <c r="J1071" s="65"/>
      <c r="K1071" s="65"/>
    </row>
    <row r="1072" spans="2:11" s="62" customFormat="1" ht="15">
      <c r="B1072" s="63"/>
      <c r="C1072" s="63"/>
      <c r="D1072" s="64"/>
      <c r="E1072" s="64"/>
      <c r="F1072" s="64"/>
      <c r="G1072" s="65"/>
      <c r="H1072" s="65"/>
      <c r="I1072" s="65"/>
      <c r="J1072" s="65"/>
      <c r="K1072" s="65"/>
    </row>
    <row r="1073" spans="2:11" s="62" customFormat="1" ht="15">
      <c r="B1073" s="63"/>
      <c r="C1073" s="63"/>
      <c r="D1073" s="64"/>
      <c r="E1073" s="64"/>
      <c r="F1073" s="64"/>
      <c r="G1073" s="65"/>
      <c r="H1073" s="65"/>
      <c r="I1073" s="65"/>
      <c r="J1073" s="65"/>
      <c r="K1073" s="65"/>
    </row>
    <row r="1074" spans="2:11" s="62" customFormat="1" ht="15">
      <c r="B1074" s="63"/>
      <c r="C1074" s="63"/>
      <c r="D1074" s="64"/>
      <c r="E1074" s="64"/>
      <c r="F1074" s="64"/>
      <c r="G1074" s="65"/>
      <c r="H1074" s="65"/>
      <c r="I1074" s="65"/>
      <c r="J1074" s="65"/>
      <c r="K1074" s="65"/>
    </row>
    <row r="1075" spans="2:11" s="62" customFormat="1" ht="15">
      <c r="B1075" s="63"/>
      <c r="C1075" s="63"/>
      <c r="D1075" s="64"/>
      <c r="E1075" s="64"/>
      <c r="F1075" s="64"/>
      <c r="G1075" s="65"/>
      <c r="H1075" s="65"/>
      <c r="I1075" s="65"/>
      <c r="J1075" s="65"/>
      <c r="K1075" s="65"/>
    </row>
    <row r="1076" spans="2:11" s="62" customFormat="1" ht="15">
      <c r="B1076" s="63"/>
      <c r="C1076" s="63"/>
      <c r="D1076" s="64"/>
      <c r="E1076" s="64"/>
      <c r="F1076" s="64"/>
      <c r="G1076" s="65"/>
      <c r="H1076" s="65"/>
      <c r="I1076" s="65"/>
      <c r="J1076" s="65"/>
      <c r="K1076" s="65"/>
    </row>
    <row r="1077" spans="2:11" s="62" customFormat="1" ht="15">
      <c r="B1077" s="63"/>
      <c r="C1077" s="63"/>
      <c r="D1077" s="64"/>
      <c r="E1077" s="64"/>
      <c r="F1077" s="64"/>
      <c r="G1077" s="65"/>
      <c r="H1077" s="65"/>
      <c r="I1077" s="65"/>
      <c r="J1077" s="65"/>
      <c r="K1077" s="65"/>
    </row>
    <row r="1078" spans="2:11" s="62" customFormat="1" ht="15">
      <c r="B1078" s="63"/>
      <c r="C1078" s="63"/>
      <c r="D1078" s="64"/>
      <c r="E1078" s="64"/>
      <c r="F1078" s="64"/>
      <c r="G1078" s="65"/>
      <c r="H1078" s="65"/>
      <c r="I1078" s="65"/>
      <c r="J1078" s="65"/>
      <c r="K1078" s="65"/>
    </row>
    <row r="1079" spans="2:11" s="62" customFormat="1" ht="15">
      <c r="B1079" s="63"/>
      <c r="C1079" s="63"/>
      <c r="D1079" s="64"/>
      <c r="E1079" s="64"/>
      <c r="F1079" s="64"/>
      <c r="G1079" s="65"/>
      <c r="H1079" s="65"/>
      <c r="I1079" s="65"/>
      <c r="J1079" s="65"/>
      <c r="K1079" s="65"/>
    </row>
    <row r="1080" spans="2:11" s="62" customFormat="1" ht="15">
      <c r="B1080" s="63"/>
      <c r="C1080" s="63"/>
      <c r="D1080" s="64"/>
      <c r="E1080" s="64"/>
      <c r="F1080" s="64"/>
      <c r="G1080" s="65"/>
      <c r="H1080" s="65"/>
      <c r="I1080" s="65"/>
      <c r="J1080" s="65"/>
      <c r="K1080" s="65"/>
    </row>
    <row r="1081" spans="2:11" s="62" customFormat="1" ht="15">
      <c r="B1081" s="63"/>
      <c r="C1081" s="63"/>
      <c r="D1081" s="64"/>
      <c r="E1081" s="64"/>
      <c r="F1081" s="64"/>
      <c r="G1081" s="65"/>
      <c r="H1081" s="65"/>
      <c r="I1081" s="65"/>
      <c r="J1081" s="65"/>
      <c r="K1081" s="65"/>
    </row>
    <row r="1082" spans="2:11" s="62" customFormat="1" ht="15">
      <c r="B1082" s="63"/>
      <c r="C1082" s="63"/>
      <c r="D1082" s="64"/>
      <c r="E1082" s="64"/>
      <c r="F1082" s="64"/>
      <c r="G1082" s="65"/>
      <c r="H1082" s="65"/>
      <c r="I1082" s="65"/>
      <c r="J1082" s="65"/>
      <c r="K1082" s="65"/>
    </row>
    <row r="1083" spans="2:11" s="62" customFormat="1" ht="15">
      <c r="B1083" s="63"/>
      <c r="C1083" s="63"/>
      <c r="D1083" s="64"/>
      <c r="E1083" s="64"/>
      <c r="F1083" s="64"/>
      <c r="G1083" s="65"/>
      <c r="H1083" s="65"/>
      <c r="I1083" s="65"/>
      <c r="J1083" s="65"/>
      <c r="K1083" s="65"/>
    </row>
    <row r="1084" spans="2:11" s="62" customFormat="1" ht="15">
      <c r="B1084" s="63"/>
      <c r="C1084" s="63"/>
      <c r="D1084" s="64"/>
      <c r="E1084" s="64"/>
      <c r="F1084" s="64"/>
      <c r="G1084" s="65"/>
      <c r="H1084" s="65"/>
      <c r="I1084" s="65"/>
      <c r="J1084" s="65"/>
      <c r="K1084" s="65"/>
    </row>
    <row r="1085" spans="2:11" s="62" customFormat="1" ht="15">
      <c r="B1085" s="63"/>
      <c r="C1085" s="63"/>
      <c r="D1085" s="64"/>
      <c r="E1085" s="64"/>
      <c r="F1085" s="64"/>
      <c r="G1085" s="65"/>
      <c r="H1085" s="65"/>
      <c r="I1085" s="65"/>
      <c r="J1085" s="65"/>
      <c r="K1085" s="65"/>
    </row>
    <row r="1086" spans="2:11" s="62" customFormat="1" ht="15">
      <c r="B1086" s="63"/>
      <c r="C1086" s="63"/>
      <c r="D1086" s="64"/>
      <c r="E1086" s="64"/>
      <c r="F1086" s="64"/>
      <c r="G1086" s="65"/>
      <c r="H1086" s="65"/>
      <c r="I1086" s="65"/>
      <c r="J1086" s="65"/>
      <c r="K1086" s="65"/>
    </row>
    <row r="1087" spans="2:11" s="62" customFormat="1" ht="15">
      <c r="B1087" s="63"/>
      <c r="C1087" s="63"/>
      <c r="D1087" s="64"/>
      <c r="E1087" s="64"/>
      <c r="F1087" s="64"/>
      <c r="G1087" s="65"/>
      <c r="H1087" s="65"/>
      <c r="I1087" s="65"/>
      <c r="J1087" s="65"/>
      <c r="K1087" s="65"/>
    </row>
    <row r="1088" spans="2:11" s="62" customFormat="1" ht="15">
      <c r="B1088" s="63"/>
      <c r="C1088" s="63"/>
      <c r="D1088" s="64"/>
      <c r="E1088" s="64"/>
      <c r="F1088" s="64"/>
      <c r="G1088" s="65"/>
      <c r="H1088" s="65"/>
      <c r="I1088" s="65"/>
      <c r="J1088" s="65"/>
      <c r="K1088" s="65"/>
    </row>
    <row r="1089" spans="2:11" s="62" customFormat="1" ht="15">
      <c r="B1089" s="63"/>
      <c r="C1089" s="63"/>
      <c r="D1089" s="64"/>
      <c r="E1089" s="64"/>
      <c r="F1089" s="64"/>
      <c r="G1089" s="65"/>
      <c r="H1089" s="65"/>
      <c r="I1089" s="65"/>
      <c r="J1089" s="65"/>
      <c r="K1089" s="65"/>
    </row>
    <row r="1090" spans="2:11" s="62" customFormat="1" ht="15">
      <c r="B1090" s="63"/>
      <c r="C1090" s="63"/>
      <c r="D1090" s="64"/>
      <c r="E1090" s="64"/>
      <c r="F1090" s="64"/>
      <c r="G1090" s="65"/>
      <c r="H1090" s="65"/>
      <c r="I1090" s="65"/>
      <c r="J1090" s="65"/>
      <c r="K1090" s="65"/>
    </row>
    <row r="1091" spans="2:11" s="62" customFormat="1" ht="15">
      <c r="B1091" s="63"/>
      <c r="C1091" s="63"/>
      <c r="D1091" s="64"/>
      <c r="E1091" s="64"/>
      <c r="F1091" s="64"/>
      <c r="G1091" s="65"/>
      <c r="H1091" s="65"/>
      <c r="I1091" s="65"/>
      <c r="J1091" s="65"/>
      <c r="K1091" s="65"/>
    </row>
    <row r="1092" spans="2:11" s="62" customFormat="1" ht="15">
      <c r="B1092" s="63"/>
      <c r="C1092" s="63"/>
      <c r="D1092" s="64"/>
      <c r="E1092" s="64"/>
      <c r="F1092" s="64"/>
      <c r="G1092" s="65"/>
      <c r="H1092" s="65"/>
      <c r="I1092" s="65"/>
      <c r="J1092" s="65"/>
      <c r="K1092" s="65"/>
    </row>
    <row r="1093" spans="2:11" s="62" customFormat="1" ht="15">
      <c r="B1093" s="63"/>
      <c r="C1093" s="63"/>
      <c r="D1093" s="64"/>
      <c r="E1093" s="64"/>
      <c r="F1093" s="64"/>
      <c r="G1093" s="65"/>
      <c r="H1093" s="65"/>
      <c r="I1093" s="65"/>
      <c r="J1093" s="65"/>
      <c r="K1093" s="65"/>
    </row>
    <row r="1094" spans="2:11" s="62" customFormat="1" ht="15">
      <c r="B1094" s="63"/>
      <c r="C1094" s="63"/>
      <c r="D1094" s="64"/>
      <c r="E1094" s="64"/>
      <c r="F1094" s="64"/>
      <c r="G1094" s="65"/>
      <c r="H1094" s="65"/>
      <c r="I1094" s="65"/>
      <c r="J1094" s="65"/>
      <c r="K1094" s="65"/>
    </row>
    <row r="1095" spans="2:11" s="62" customFormat="1" ht="15">
      <c r="B1095" s="63"/>
      <c r="C1095" s="63"/>
      <c r="D1095" s="64"/>
      <c r="E1095" s="64"/>
      <c r="F1095" s="64"/>
      <c r="G1095" s="65"/>
      <c r="H1095" s="65"/>
      <c r="I1095" s="65"/>
      <c r="J1095" s="65"/>
      <c r="K1095" s="65"/>
    </row>
    <row r="1096" spans="2:11" s="62" customFormat="1" ht="15">
      <c r="B1096" s="63"/>
      <c r="C1096" s="63"/>
      <c r="D1096" s="64"/>
      <c r="E1096" s="64"/>
      <c r="F1096" s="64"/>
      <c r="G1096" s="65"/>
      <c r="H1096" s="65"/>
      <c r="I1096" s="65"/>
      <c r="J1096" s="65"/>
      <c r="K1096" s="65"/>
    </row>
    <row r="1097" spans="2:11" s="62" customFormat="1" ht="15">
      <c r="B1097" s="63"/>
      <c r="C1097" s="63"/>
      <c r="D1097" s="64"/>
      <c r="E1097" s="64"/>
      <c r="F1097" s="64"/>
      <c r="G1097" s="65"/>
      <c r="H1097" s="65"/>
      <c r="I1097" s="65"/>
      <c r="J1097" s="65"/>
      <c r="K1097" s="65"/>
    </row>
    <row r="1098" spans="2:11" s="62" customFormat="1" ht="15">
      <c r="B1098" s="63"/>
      <c r="C1098" s="63"/>
      <c r="D1098" s="64"/>
      <c r="E1098" s="64"/>
      <c r="F1098" s="64"/>
      <c r="G1098" s="65"/>
      <c r="H1098" s="65"/>
      <c r="I1098" s="65"/>
      <c r="J1098" s="65"/>
      <c r="K1098" s="65"/>
    </row>
    <row r="1099" spans="2:11" s="62" customFormat="1" ht="15">
      <c r="B1099" s="63"/>
      <c r="C1099" s="63"/>
      <c r="D1099" s="64"/>
      <c r="E1099" s="64"/>
      <c r="F1099" s="64"/>
      <c r="G1099" s="65"/>
      <c r="H1099" s="65"/>
      <c r="I1099" s="65"/>
      <c r="J1099" s="65"/>
      <c r="K1099" s="65"/>
    </row>
    <row r="1100" spans="2:11" s="62" customFormat="1" ht="15">
      <c r="B1100" s="63"/>
      <c r="C1100" s="63"/>
      <c r="D1100" s="64"/>
      <c r="E1100" s="64"/>
      <c r="F1100" s="64"/>
      <c r="G1100" s="65"/>
      <c r="H1100" s="65"/>
      <c r="I1100" s="65"/>
      <c r="J1100" s="65"/>
      <c r="K1100" s="65"/>
    </row>
    <row r="1101" spans="2:11" s="62" customFormat="1" ht="15">
      <c r="B1101" s="63"/>
      <c r="C1101" s="63"/>
      <c r="D1101" s="64"/>
      <c r="E1101" s="64"/>
      <c r="F1101" s="64"/>
      <c r="G1101" s="65"/>
      <c r="H1101" s="65"/>
      <c r="I1101" s="65"/>
      <c r="J1101" s="65"/>
      <c r="K1101" s="65"/>
    </row>
    <row r="1102" spans="2:11" s="62" customFormat="1" ht="15">
      <c r="B1102" s="63"/>
      <c r="C1102" s="63"/>
      <c r="D1102" s="64"/>
      <c r="E1102" s="64"/>
      <c r="F1102" s="64"/>
      <c r="G1102" s="65"/>
      <c r="H1102" s="65"/>
      <c r="I1102" s="65"/>
      <c r="J1102" s="65"/>
      <c r="K1102" s="65"/>
    </row>
    <row r="1103" spans="2:11" s="62" customFormat="1" ht="15">
      <c r="B1103" s="63"/>
      <c r="C1103" s="63"/>
      <c r="D1103" s="64"/>
      <c r="E1103" s="64"/>
      <c r="F1103" s="64"/>
      <c r="G1103" s="65"/>
      <c r="H1103" s="65"/>
      <c r="I1103" s="65"/>
      <c r="J1103" s="65"/>
      <c r="K1103" s="65"/>
    </row>
    <row r="1104" spans="2:11" s="62" customFormat="1" ht="15">
      <c r="B1104" s="63"/>
      <c r="C1104" s="63"/>
      <c r="D1104" s="64"/>
      <c r="E1104" s="64"/>
      <c r="F1104" s="64"/>
      <c r="G1104" s="65"/>
      <c r="H1104" s="65"/>
      <c r="I1104" s="65"/>
      <c r="J1104" s="65"/>
      <c r="K1104" s="65"/>
    </row>
    <row r="1105" spans="2:11" s="62" customFormat="1" ht="15">
      <c r="B1105" s="63"/>
      <c r="C1105" s="63"/>
      <c r="D1105" s="64"/>
      <c r="E1105" s="64"/>
      <c r="F1105" s="64"/>
      <c r="G1105" s="65"/>
      <c r="H1105" s="65"/>
      <c r="I1105" s="65"/>
      <c r="J1105" s="65"/>
      <c r="K1105" s="65"/>
    </row>
    <row r="1106" spans="2:11" s="62" customFormat="1" ht="15">
      <c r="B1106" s="63"/>
      <c r="C1106" s="63"/>
      <c r="D1106" s="64"/>
      <c r="E1106" s="64"/>
      <c r="F1106" s="64"/>
      <c r="G1106" s="65"/>
      <c r="H1106" s="65"/>
      <c r="I1106" s="65"/>
      <c r="J1106" s="65"/>
      <c r="K1106" s="65"/>
    </row>
    <row r="1107" spans="2:11" s="62" customFormat="1" ht="15">
      <c r="B1107" s="63"/>
      <c r="C1107" s="63"/>
      <c r="D1107" s="64"/>
      <c r="E1107" s="64"/>
      <c r="F1107" s="64"/>
      <c r="G1107" s="65"/>
      <c r="H1107" s="65"/>
      <c r="I1107" s="65"/>
      <c r="J1107" s="65"/>
      <c r="K1107" s="65"/>
    </row>
    <row r="1108" spans="2:11" s="62" customFormat="1" ht="15">
      <c r="B1108" s="63"/>
      <c r="C1108" s="63"/>
      <c r="D1108" s="64"/>
      <c r="E1108" s="64"/>
      <c r="F1108" s="64"/>
      <c r="G1108" s="65"/>
      <c r="H1108" s="65"/>
      <c r="I1108" s="65"/>
      <c r="J1108" s="65"/>
      <c r="K1108" s="65"/>
    </row>
    <row r="1109" spans="2:11" s="62" customFormat="1" ht="15">
      <c r="B1109" s="63"/>
      <c r="C1109" s="63"/>
      <c r="D1109" s="64"/>
      <c r="E1109" s="64"/>
      <c r="F1109" s="64"/>
      <c r="G1109" s="65"/>
      <c r="H1109" s="65"/>
      <c r="I1109" s="65"/>
      <c r="J1109" s="65"/>
      <c r="K1109" s="65"/>
    </row>
    <row r="1110" spans="2:11" s="62" customFormat="1" ht="15">
      <c r="B1110" s="63"/>
      <c r="C1110" s="63"/>
      <c r="D1110" s="64"/>
      <c r="E1110" s="64"/>
      <c r="F1110" s="64"/>
      <c r="G1110" s="65"/>
      <c r="H1110" s="65"/>
      <c r="I1110" s="65"/>
      <c r="J1110" s="65"/>
      <c r="K1110" s="65"/>
    </row>
    <row r="1111" spans="2:11" s="62" customFormat="1" ht="15">
      <c r="B1111" s="63"/>
      <c r="C1111" s="63"/>
      <c r="D1111" s="64"/>
      <c r="E1111" s="64"/>
      <c r="F1111" s="64"/>
      <c r="G1111" s="65"/>
      <c r="H1111" s="65"/>
      <c r="I1111" s="65"/>
      <c r="J1111" s="65"/>
      <c r="K1111" s="65"/>
    </row>
    <row r="1112" spans="2:11" s="62" customFormat="1" ht="15">
      <c r="B1112" s="63"/>
      <c r="C1112" s="63"/>
      <c r="D1112" s="64"/>
      <c r="E1112" s="64"/>
      <c r="F1112" s="64"/>
      <c r="G1112" s="65"/>
      <c r="H1112" s="65"/>
      <c r="I1112" s="65"/>
      <c r="J1112" s="65"/>
      <c r="K1112" s="65"/>
    </row>
    <row r="1113" spans="2:11" s="62" customFormat="1" ht="15">
      <c r="B1113" s="63"/>
      <c r="C1113" s="63"/>
      <c r="D1113" s="64"/>
      <c r="E1113" s="64"/>
      <c r="F1113" s="64"/>
      <c r="G1113" s="65"/>
      <c r="H1113" s="65"/>
      <c r="I1113" s="65"/>
      <c r="J1113" s="65"/>
      <c r="K1113" s="65"/>
    </row>
    <row r="1114" spans="2:11" s="62" customFormat="1" ht="15">
      <c r="B1114" s="63"/>
      <c r="C1114" s="63"/>
      <c r="D1114" s="64"/>
      <c r="E1114" s="64"/>
      <c r="F1114" s="64"/>
      <c r="G1114" s="65"/>
      <c r="H1114" s="65"/>
      <c r="I1114" s="65"/>
      <c r="J1114" s="65"/>
      <c r="K1114" s="65"/>
    </row>
    <row r="1115" spans="2:11" s="62" customFormat="1" ht="15">
      <c r="B1115" s="63"/>
      <c r="C1115" s="63"/>
      <c r="D1115" s="64"/>
      <c r="E1115" s="64"/>
      <c r="F1115" s="64"/>
      <c r="G1115" s="65"/>
      <c r="H1115" s="65"/>
      <c r="I1115" s="65"/>
      <c r="J1115" s="65"/>
      <c r="K1115" s="65"/>
    </row>
    <row r="1116" spans="2:11" s="62" customFormat="1" ht="15">
      <c r="B1116" s="63"/>
      <c r="C1116" s="63"/>
      <c r="D1116" s="64"/>
      <c r="E1116" s="64"/>
      <c r="F1116" s="64"/>
      <c r="G1116" s="65"/>
      <c r="H1116" s="65"/>
      <c r="I1116" s="65"/>
      <c r="J1116" s="65"/>
      <c r="K1116" s="65"/>
    </row>
    <row r="1117" spans="2:11" s="62" customFormat="1" ht="15">
      <c r="B1117" s="63"/>
      <c r="C1117" s="63"/>
      <c r="D1117" s="64"/>
      <c r="E1117" s="64"/>
      <c r="F1117" s="64"/>
      <c r="G1117" s="65"/>
      <c r="H1117" s="65"/>
      <c r="I1117" s="65"/>
      <c r="J1117" s="65"/>
      <c r="K1117" s="65"/>
    </row>
    <row r="1118" spans="2:11" s="62" customFormat="1" ht="15">
      <c r="B1118" s="63"/>
      <c r="C1118" s="63"/>
      <c r="D1118" s="64"/>
      <c r="E1118" s="64"/>
      <c r="F1118" s="64"/>
      <c r="G1118" s="65"/>
      <c r="H1118" s="65"/>
      <c r="I1118" s="65"/>
      <c r="J1118" s="65"/>
      <c r="K1118" s="65"/>
    </row>
    <row r="1119" spans="2:11" s="62" customFormat="1" ht="15">
      <c r="B1119" s="63"/>
      <c r="C1119" s="63"/>
      <c r="D1119" s="64"/>
      <c r="E1119" s="64"/>
      <c r="F1119" s="64"/>
      <c r="G1119" s="65"/>
      <c r="H1119" s="65"/>
      <c r="I1119" s="65"/>
      <c r="J1119" s="65"/>
      <c r="K1119" s="65"/>
    </row>
    <row r="1120" spans="2:11" s="62" customFormat="1" ht="15">
      <c r="B1120" s="63"/>
      <c r="C1120" s="63"/>
      <c r="D1120" s="64"/>
      <c r="E1120" s="64"/>
      <c r="F1120" s="64"/>
      <c r="G1120" s="65"/>
      <c r="H1120" s="65"/>
      <c r="I1120" s="65"/>
      <c r="J1120" s="65"/>
      <c r="K1120" s="65"/>
    </row>
    <row r="1121" spans="2:11" s="62" customFormat="1" ht="15">
      <c r="B1121" s="63"/>
      <c r="C1121" s="63"/>
      <c r="D1121" s="64"/>
      <c r="E1121" s="64"/>
      <c r="F1121" s="64"/>
      <c r="G1121" s="65"/>
      <c r="H1121" s="65"/>
      <c r="I1121" s="65"/>
      <c r="J1121" s="65"/>
      <c r="K1121" s="65"/>
    </row>
    <row r="1122" spans="2:11" s="62" customFormat="1" ht="15">
      <c r="B1122" s="63"/>
      <c r="C1122" s="63"/>
      <c r="D1122" s="64"/>
      <c r="E1122" s="64"/>
      <c r="F1122" s="64"/>
      <c r="G1122" s="65"/>
      <c r="H1122" s="65"/>
      <c r="I1122" s="65"/>
      <c r="J1122" s="65"/>
      <c r="K1122" s="65"/>
    </row>
    <row r="1123" spans="2:11" s="62" customFormat="1" ht="15">
      <c r="B1123" s="63"/>
      <c r="C1123" s="63"/>
      <c r="D1123" s="64"/>
      <c r="E1123" s="64"/>
      <c r="F1123" s="64"/>
      <c r="G1123" s="65"/>
      <c r="H1123" s="65"/>
      <c r="I1123" s="65"/>
      <c r="J1123" s="65"/>
      <c r="K1123" s="65"/>
    </row>
    <row r="1124" spans="2:11" s="62" customFormat="1" ht="15">
      <c r="B1124" s="63"/>
      <c r="C1124" s="63"/>
      <c r="D1124" s="64"/>
      <c r="E1124" s="64"/>
      <c r="F1124" s="64"/>
      <c r="G1124" s="65"/>
      <c r="H1124" s="65"/>
      <c r="I1124" s="65"/>
      <c r="J1124" s="65"/>
      <c r="K1124" s="65"/>
    </row>
    <row r="1125" spans="2:11" s="62" customFormat="1" ht="15">
      <c r="B1125" s="63"/>
      <c r="C1125" s="63"/>
      <c r="D1125" s="64"/>
      <c r="E1125" s="64"/>
      <c r="F1125" s="64"/>
      <c r="G1125" s="65"/>
      <c r="H1125" s="65"/>
      <c r="I1125" s="65"/>
      <c r="J1125" s="65"/>
      <c r="K1125" s="65"/>
    </row>
    <row r="1126" spans="2:11" s="62" customFormat="1" ht="15">
      <c r="B1126" s="63"/>
      <c r="C1126" s="63"/>
      <c r="D1126" s="64"/>
      <c r="E1126" s="64"/>
      <c r="F1126" s="64"/>
      <c r="G1126" s="65"/>
      <c r="H1126" s="65"/>
      <c r="I1126" s="65"/>
      <c r="J1126" s="65"/>
      <c r="K1126" s="65"/>
    </row>
    <row r="1127" spans="2:11" s="62" customFormat="1" ht="15">
      <c r="B1127" s="63"/>
      <c r="C1127" s="63"/>
      <c r="D1127" s="64"/>
      <c r="E1127" s="64"/>
      <c r="F1127" s="64"/>
      <c r="G1127" s="65"/>
      <c r="H1127" s="65"/>
      <c r="I1127" s="65"/>
      <c r="J1127" s="65"/>
      <c r="K1127" s="65"/>
    </row>
    <row r="1128" spans="2:11" s="62" customFormat="1" ht="15">
      <c r="B1128" s="63"/>
      <c r="C1128" s="63"/>
      <c r="D1128" s="64"/>
      <c r="E1128" s="64"/>
      <c r="F1128" s="64"/>
      <c r="G1128" s="65"/>
      <c r="H1128" s="65"/>
      <c r="I1128" s="65"/>
      <c r="J1128" s="65"/>
      <c r="K1128" s="65"/>
    </row>
    <row r="1129" spans="2:11" s="62" customFormat="1" ht="15">
      <c r="B1129" s="63"/>
      <c r="C1129" s="63"/>
      <c r="D1129" s="64"/>
      <c r="E1129" s="64"/>
      <c r="F1129" s="64"/>
      <c r="G1129" s="65"/>
      <c r="H1129" s="65"/>
      <c r="I1129" s="65"/>
      <c r="J1129" s="65"/>
      <c r="K1129" s="65"/>
    </row>
    <row r="1130" spans="2:11" s="62" customFormat="1" ht="15">
      <c r="B1130" s="63"/>
      <c r="C1130" s="63"/>
      <c r="D1130" s="64"/>
      <c r="E1130" s="64"/>
      <c r="F1130" s="64"/>
      <c r="G1130" s="65"/>
      <c r="H1130" s="65"/>
      <c r="I1130" s="65"/>
      <c r="J1130" s="65"/>
      <c r="K1130" s="65"/>
    </row>
    <row r="1131" spans="2:11" s="62" customFormat="1" ht="15">
      <c r="B1131" s="63"/>
      <c r="C1131" s="63"/>
      <c r="D1131" s="64"/>
      <c r="E1131" s="64"/>
      <c r="F1131" s="64"/>
      <c r="G1131" s="65"/>
      <c r="H1131" s="65"/>
      <c r="I1131" s="65"/>
      <c r="J1131" s="65"/>
      <c r="K1131" s="65"/>
    </row>
    <row r="1132" spans="2:11" s="62" customFormat="1" ht="15">
      <c r="B1132" s="63"/>
      <c r="C1132" s="63"/>
      <c r="D1132" s="64"/>
      <c r="E1132" s="64"/>
      <c r="F1132" s="64"/>
      <c r="G1132" s="65"/>
      <c r="H1132" s="65"/>
      <c r="I1132" s="65"/>
      <c r="J1132" s="65"/>
      <c r="K1132" s="65"/>
    </row>
    <row r="1133" spans="2:11" s="62" customFormat="1" ht="15">
      <c r="B1133" s="63"/>
      <c r="C1133" s="63"/>
      <c r="D1133" s="64"/>
      <c r="E1133" s="64"/>
      <c r="F1133" s="64"/>
      <c r="G1133" s="65"/>
      <c r="H1133" s="65"/>
      <c r="I1133" s="65"/>
      <c r="J1133" s="65"/>
      <c r="K1133" s="65"/>
    </row>
    <row r="1134" spans="2:11" s="62" customFormat="1" ht="15">
      <c r="B1134" s="63"/>
      <c r="C1134" s="63"/>
      <c r="D1134" s="64"/>
      <c r="E1134" s="64"/>
      <c r="F1134" s="64"/>
      <c r="G1134" s="65"/>
      <c r="H1134" s="65"/>
      <c r="I1134" s="65"/>
      <c r="J1134" s="65"/>
      <c r="K1134" s="65"/>
    </row>
    <row r="1135" spans="2:11" s="62" customFormat="1" ht="15">
      <c r="B1135" s="63"/>
      <c r="C1135" s="63"/>
      <c r="D1135" s="64"/>
      <c r="E1135" s="64"/>
      <c r="F1135" s="64"/>
      <c r="G1135" s="65"/>
      <c r="H1135" s="65"/>
      <c r="I1135" s="65"/>
      <c r="J1135" s="65"/>
      <c r="K1135" s="65"/>
    </row>
    <row r="1136" spans="2:11" s="62" customFormat="1" ht="15">
      <c r="B1136" s="63"/>
      <c r="C1136" s="63"/>
      <c r="D1136" s="64"/>
      <c r="E1136" s="64"/>
      <c r="F1136" s="64"/>
      <c r="G1136" s="65"/>
      <c r="H1136" s="65"/>
      <c r="I1136" s="65"/>
      <c r="J1136" s="65"/>
      <c r="K1136" s="65"/>
    </row>
    <row r="1137" spans="2:11" s="62" customFormat="1" ht="15">
      <c r="B1137" s="63"/>
      <c r="C1137" s="63"/>
      <c r="D1137" s="64"/>
      <c r="E1137" s="64"/>
      <c r="F1137" s="64"/>
      <c r="G1137" s="65"/>
      <c r="H1137" s="65"/>
      <c r="I1137" s="65"/>
      <c r="J1137" s="65"/>
      <c r="K1137" s="65"/>
    </row>
    <row r="1138" spans="2:11" s="62" customFormat="1" ht="15">
      <c r="B1138" s="63"/>
      <c r="C1138" s="63"/>
      <c r="D1138" s="64"/>
      <c r="E1138" s="64"/>
      <c r="F1138" s="64"/>
      <c r="G1138" s="65"/>
      <c r="H1138" s="65"/>
      <c r="I1138" s="65"/>
      <c r="J1138" s="65"/>
      <c r="K1138" s="65"/>
    </row>
    <row r="1139" spans="2:11" s="62" customFormat="1" ht="15">
      <c r="B1139" s="63"/>
      <c r="C1139" s="63"/>
      <c r="D1139" s="64"/>
      <c r="E1139" s="64"/>
      <c r="F1139" s="64"/>
      <c r="G1139" s="65"/>
      <c r="H1139" s="65"/>
      <c r="I1139" s="65"/>
      <c r="J1139" s="65"/>
      <c r="K1139" s="65"/>
    </row>
    <row r="1140" spans="2:11" s="62" customFormat="1" ht="15">
      <c r="B1140" s="63"/>
      <c r="C1140" s="63"/>
      <c r="D1140" s="64"/>
      <c r="E1140" s="64"/>
      <c r="F1140" s="64"/>
      <c r="G1140" s="65"/>
      <c r="H1140" s="65"/>
      <c r="I1140" s="65"/>
      <c r="J1140" s="65"/>
      <c r="K1140" s="65"/>
    </row>
    <row r="1141" spans="2:11" s="62" customFormat="1" ht="15">
      <c r="B1141" s="63"/>
      <c r="C1141" s="63"/>
      <c r="D1141" s="64"/>
      <c r="E1141" s="64"/>
      <c r="F1141" s="64"/>
      <c r="G1141" s="65"/>
      <c r="H1141" s="65"/>
      <c r="I1141" s="65"/>
      <c r="J1141" s="65"/>
      <c r="K1141" s="65"/>
    </row>
    <row r="1142" spans="2:11" s="62" customFormat="1" ht="15">
      <c r="B1142" s="63"/>
      <c r="C1142" s="63"/>
      <c r="D1142" s="64"/>
      <c r="E1142" s="64"/>
      <c r="F1142" s="64"/>
      <c r="G1142" s="65"/>
      <c r="H1142" s="65"/>
      <c r="I1142" s="65"/>
      <c r="J1142" s="65"/>
      <c r="K1142" s="65"/>
    </row>
    <row r="1143" spans="2:11" s="62" customFormat="1" ht="15">
      <c r="B1143" s="63"/>
      <c r="C1143" s="63"/>
      <c r="D1143" s="64"/>
      <c r="E1143" s="64"/>
      <c r="F1143" s="64"/>
      <c r="G1143" s="65"/>
      <c r="H1143" s="65"/>
      <c r="I1143" s="65"/>
      <c r="J1143" s="65"/>
      <c r="K1143" s="65"/>
    </row>
    <row r="1144" spans="2:11" s="62" customFormat="1" ht="15">
      <c r="B1144" s="63"/>
      <c r="C1144" s="63"/>
      <c r="D1144" s="64"/>
      <c r="E1144" s="64"/>
      <c r="F1144" s="64"/>
      <c r="G1144" s="65"/>
      <c r="H1144" s="65"/>
      <c r="I1144" s="65"/>
      <c r="J1144" s="65"/>
      <c r="K1144" s="65"/>
    </row>
    <row r="1145" spans="2:11" s="62" customFormat="1" ht="15">
      <c r="B1145" s="63"/>
      <c r="C1145" s="63"/>
      <c r="D1145" s="64"/>
      <c r="E1145" s="64"/>
      <c r="F1145" s="64"/>
      <c r="G1145" s="65"/>
      <c r="H1145" s="65"/>
      <c r="I1145" s="65"/>
      <c r="J1145" s="65"/>
      <c r="K1145" s="65"/>
    </row>
    <row r="1146" spans="2:11" s="62" customFormat="1" ht="15">
      <c r="B1146" s="63"/>
      <c r="C1146" s="63"/>
      <c r="D1146" s="64"/>
      <c r="E1146" s="64"/>
      <c r="F1146" s="64"/>
      <c r="G1146" s="65"/>
      <c r="H1146" s="65"/>
      <c r="I1146" s="65"/>
      <c r="J1146" s="65"/>
      <c r="K1146" s="65"/>
    </row>
    <row r="1147" spans="2:11" s="62" customFormat="1" ht="15">
      <c r="B1147" s="63"/>
      <c r="C1147" s="63"/>
      <c r="D1147" s="64"/>
      <c r="E1147" s="64"/>
      <c r="F1147" s="64"/>
      <c r="G1147" s="65"/>
      <c r="H1147" s="65"/>
      <c r="I1147" s="65"/>
      <c r="J1147" s="65"/>
      <c r="K1147" s="65"/>
    </row>
    <row r="1148" spans="2:11" s="62" customFormat="1" ht="15">
      <c r="B1148" s="63"/>
      <c r="C1148" s="63"/>
      <c r="D1148" s="64"/>
      <c r="E1148" s="64"/>
      <c r="F1148" s="64"/>
      <c r="G1148" s="65"/>
      <c r="H1148" s="65"/>
      <c r="I1148" s="65"/>
      <c r="J1148" s="65"/>
      <c r="K1148" s="65"/>
    </row>
    <row r="1149" spans="2:11" s="62" customFormat="1" ht="15">
      <c r="B1149" s="63"/>
      <c r="C1149" s="63"/>
      <c r="D1149" s="64"/>
      <c r="E1149" s="64"/>
      <c r="F1149" s="64"/>
      <c r="G1149" s="65"/>
      <c r="H1149" s="65"/>
      <c r="I1149" s="65"/>
      <c r="J1149" s="65"/>
      <c r="K1149" s="65"/>
    </row>
    <row r="1150" spans="2:11" s="62" customFormat="1" ht="15">
      <c r="B1150" s="63"/>
      <c r="C1150" s="63"/>
      <c r="D1150" s="64"/>
      <c r="E1150" s="64"/>
      <c r="F1150" s="64"/>
      <c r="G1150" s="65"/>
      <c r="H1150" s="65"/>
      <c r="I1150" s="65"/>
      <c r="J1150" s="65"/>
      <c r="K1150" s="65"/>
    </row>
    <row r="1151" spans="2:11" s="62" customFormat="1" ht="15">
      <c r="B1151" s="63"/>
      <c r="C1151" s="63"/>
      <c r="D1151" s="64"/>
      <c r="E1151" s="64"/>
      <c r="F1151" s="64"/>
      <c r="G1151" s="65"/>
      <c r="H1151" s="65"/>
      <c r="I1151" s="65"/>
      <c r="J1151" s="65"/>
      <c r="K1151" s="65"/>
    </row>
    <row r="1152" spans="2:11" s="62" customFormat="1" ht="15">
      <c r="B1152" s="63"/>
      <c r="C1152" s="63"/>
      <c r="D1152" s="64"/>
      <c r="E1152" s="64"/>
      <c r="F1152" s="64"/>
      <c r="G1152" s="65"/>
      <c r="H1152" s="65"/>
      <c r="I1152" s="65"/>
      <c r="J1152" s="65"/>
      <c r="K1152" s="65"/>
    </row>
    <row r="1153" spans="2:11" s="62" customFormat="1" ht="15">
      <c r="B1153" s="63"/>
      <c r="C1153" s="63"/>
      <c r="D1153" s="64"/>
      <c r="E1153" s="64"/>
      <c r="F1153" s="64"/>
      <c r="G1153" s="65"/>
      <c r="H1153" s="65"/>
      <c r="I1153" s="65"/>
      <c r="J1153" s="65"/>
      <c r="K1153" s="65"/>
    </row>
    <row r="1154" spans="2:11" s="62" customFormat="1" ht="15">
      <c r="B1154" s="63"/>
      <c r="C1154" s="63"/>
      <c r="D1154" s="64"/>
      <c r="E1154" s="64"/>
      <c r="F1154" s="64"/>
      <c r="G1154" s="65"/>
      <c r="H1154" s="65"/>
      <c r="I1154" s="65"/>
      <c r="J1154" s="65"/>
      <c r="K1154" s="65"/>
    </row>
    <row r="1155" spans="2:11" s="62" customFormat="1" ht="15">
      <c r="B1155" s="63"/>
      <c r="C1155" s="63"/>
      <c r="D1155" s="64"/>
      <c r="E1155" s="64"/>
      <c r="F1155" s="64"/>
      <c r="G1155" s="65"/>
      <c r="H1155" s="65"/>
      <c r="I1155" s="65"/>
      <c r="J1155" s="65"/>
      <c r="K1155" s="65"/>
    </row>
    <row r="1156" spans="2:11" s="62" customFormat="1" ht="15">
      <c r="B1156" s="63"/>
      <c r="C1156" s="63"/>
      <c r="D1156" s="64"/>
      <c r="E1156" s="64"/>
      <c r="F1156" s="64"/>
      <c r="G1156" s="65"/>
      <c r="H1156" s="65"/>
      <c r="I1156" s="65"/>
      <c r="J1156" s="65"/>
      <c r="K1156" s="65"/>
    </row>
    <row r="1157" spans="2:11" s="62" customFormat="1" ht="15">
      <c r="B1157" s="63"/>
      <c r="C1157" s="63"/>
      <c r="D1157" s="64"/>
      <c r="E1157" s="64"/>
      <c r="F1157" s="64"/>
      <c r="G1157" s="65"/>
      <c r="H1157" s="65"/>
      <c r="I1157" s="65"/>
      <c r="J1157" s="65"/>
      <c r="K1157" s="65"/>
    </row>
    <row r="1158" spans="2:11" s="62" customFormat="1" ht="15">
      <c r="B1158" s="63"/>
      <c r="C1158" s="63"/>
      <c r="D1158" s="64"/>
      <c r="E1158" s="64"/>
      <c r="F1158" s="64"/>
      <c r="G1158" s="65"/>
      <c r="H1158" s="65"/>
      <c r="I1158" s="65"/>
      <c r="J1158" s="65"/>
      <c r="K1158" s="65"/>
    </row>
    <row r="1159" spans="2:11" s="62" customFormat="1" ht="15">
      <c r="B1159" s="63"/>
      <c r="C1159" s="63"/>
      <c r="D1159" s="64"/>
      <c r="E1159" s="64"/>
      <c r="F1159" s="64"/>
      <c r="G1159" s="65"/>
      <c r="H1159" s="65"/>
      <c r="I1159" s="65"/>
      <c r="J1159" s="65"/>
      <c r="K1159" s="65"/>
    </row>
    <row r="1160" spans="2:11" s="62" customFormat="1" ht="15">
      <c r="B1160" s="63"/>
      <c r="C1160" s="63"/>
      <c r="D1160" s="64"/>
      <c r="E1160" s="64"/>
      <c r="F1160" s="64"/>
      <c r="G1160" s="65"/>
      <c r="H1160" s="65"/>
      <c r="I1160" s="65"/>
      <c r="J1160" s="65"/>
      <c r="K1160" s="65"/>
    </row>
    <row r="1161" spans="2:11" s="62" customFormat="1" ht="15">
      <c r="B1161" s="63"/>
      <c r="C1161" s="63"/>
      <c r="D1161" s="64"/>
      <c r="E1161" s="64"/>
      <c r="F1161" s="64"/>
      <c r="G1161" s="65"/>
      <c r="H1161" s="65"/>
      <c r="I1161" s="65"/>
      <c r="J1161" s="65"/>
      <c r="K1161" s="65"/>
    </row>
    <row r="1162" spans="2:11" s="62" customFormat="1" ht="15">
      <c r="B1162" s="63"/>
      <c r="C1162" s="63"/>
      <c r="D1162" s="64"/>
      <c r="E1162" s="64"/>
      <c r="F1162" s="64"/>
      <c r="G1162" s="65"/>
      <c r="H1162" s="65"/>
      <c r="I1162" s="65"/>
      <c r="J1162" s="65"/>
      <c r="K1162" s="65"/>
    </row>
    <row r="1163" spans="2:11" s="62" customFormat="1" ht="15">
      <c r="B1163" s="63"/>
      <c r="C1163" s="63"/>
      <c r="D1163" s="64"/>
      <c r="E1163" s="64"/>
      <c r="F1163" s="64"/>
      <c r="G1163" s="65"/>
      <c r="H1163" s="65"/>
      <c r="I1163" s="65"/>
      <c r="J1163" s="65"/>
      <c r="K1163" s="65"/>
    </row>
    <row r="1164" spans="2:11" s="62" customFormat="1" ht="15">
      <c r="B1164" s="63"/>
      <c r="C1164" s="63"/>
      <c r="D1164" s="64"/>
      <c r="E1164" s="64"/>
      <c r="F1164" s="64"/>
      <c r="G1164" s="65"/>
      <c r="H1164" s="65"/>
      <c r="I1164" s="65"/>
      <c r="J1164" s="65"/>
      <c r="K1164" s="65"/>
    </row>
    <row r="1165" spans="2:11" s="62" customFormat="1" ht="15">
      <c r="B1165" s="63"/>
      <c r="C1165" s="63"/>
      <c r="D1165" s="64"/>
      <c r="E1165" s="64"/>
      <c r="F1165" s="64"/>
      <c r="G1165" s="65"/>
      <c r="H1165" s="65"/>
      <c r="I1165" s="65"/>
      <c r="J1165" s="65"/>
      <c r="K1165" s="65"/>
    </row>
    <row r="1166" spans="2:11" s="62" customFormat="1" ht="15">
      <c r="B1166" s="63"/>
      <c r="C1166" s="63"/>
      <c r="D1166" s="64"/>
      <c r="E1166" s="64"/>
      <c r="F1166" s="64"/>
      <c r="G1166" s="65"/>
      <c r="H1166" s="65"/>
      <c r="I1166" s="65"/>
      <c r="J1166" s="65"/>
      <c r="K1166" s="65"/>
    </row>
    <row r="1167" spans="2:11" s="62" customFormat="1" ht="15">
      <c r="B1167" s="63"/>
      <c r="C1167" s="63"/>
      <c r="D1167" s="64"/>
      <c r="E1167" s="64"/>
      <c r="F1167" s="64"/>
      <c r="G1167" s="65"/>
      <c r="H1167" s="65"/>
      <c r="I1167" s="65"/>
      <c r="J1167" s="65"/>
      <c r="K1167" s="65"/>
    </row>
    <row r="1168" spans="2:11" s="62" customFormat="1" ht="15">
      <c r="B1168" s="63"/>
      <c r="C1168" s="63"/>
      <c r="D1168" s="64"/>
      <c r="E1168" s="64"/>
      <c r="F1168" s="64"/>
      <c r="G1168" s="65"/>
      <c r="H1168" s="65"/>
      <c r="I1168" s="65"/>
      <c r="J1168" s="65"/>
      <c r="K1168" s="65"/>
    </row>
    <row r="1169" spans="2:11" s="62" customFormat="1" ht="15">
      <c r="B1169" s="63"/>
      <c r="C1169" s="63"/>
      <c r="D1169" s="64"/>
      <c r="E1169" s="64"/>
      <c r="F1169" s="64"/>
      <c r="G1169" s="65"/>
      <c r="H1169" s="65"/>
      <c r="I1169" s="65"/>
      <c r="J1169" s="65"/>
      <c r="K1169" s="65"/>
    </row>
    <row r="1170" spans="2:11" s="62" customFormat="1" ht="15">
      <c r="B1170" s="63"/>
      <c r="C1170" s="63"/>
      <c r="D1170" s="64"/>
      <c r="E1170" s="64"/>
      <c r="F1170" s="64"/>
      <c r="G1170" s="65"/>
      <c r="H1170" s="65"/>
      <c r="I1170" s="65"/>
      <c r="J1170" s="65"/>
      <c r="K1170" s="65"/>
    </row>
    <row r="1171" spans="2:11" s="62" customFormat="1" ht="15">
      <c r="B1171" s="63"/>
      <c r="C1171" s="63"/>
      <c r="D1171" s="64"/>
      <c r="E1171" s="64"/>
      <c r="F1171" s="64"/>
      <c r="G1171" s="65"/>
      <c r="H1171" s="65"/>
      <c r="I1171" s="65"/>
      <c r="J1171" s="65"/>
      <c r="K1171" s="65"/>
    </row>
    <row r="1172" spans="2:11" s="62" customFormat="1" ht="15">
      <c r="B1172" s="63"/>
      <c r="C1172" s="63"/>
      <c r="D1172" s="64"/>
      <c r="E1172" s="64"/>
      <c r="F1172" s="64"/>
      <c r="G1172" s="65"/>
      <c r="H1172" s="65"/>
      <c r="I1172" s="65"/>
      <c r="J1172" s="65"/>
      <c r="K1172" s="65"/>
    </row>
    <row r="1173" spans="2:11" s="62" customFormat="1" ht="15">
      <c r="B1173" s="63"/>
      <c r="C1173" s="63"/>
      <c r="D1173" s="64"/>
      <c r="E1173" s="64"/>
      <c r="F1173" s="64"/>
      <c r="G1173" s="65"/>
      <c r="H1173" s="65"/>
      <c r="I1173" s="65"/>
      <c r="J1173" s="65"/>
      <c r="K1173" s="65"/>
    </row>
    <row r="1174" spans="2:11" s="62" customFormat="1" ht="15">
      <c r="B1174" s="63"/>
      <c r="C1174" s="63"/>
      <c r="D1174" s="64"/>
      <c r="E1174" s="64"/>
      <c r="F1174" s="64"/>
      <c r="G1174" s="65"/>
      <c r="H1174" s="65"/>
      <c r="I1174" s="65"/>
      <c r="J1174" s="65"/>
      <c r="K1174" s="65"/>
    </row>
    <row r="1175" spans="2:11" s="62" customFormat="1" ht="15">
      <c r="B1175" s="63"/>
      <c r="C1175" s="63"/>
      <c r="D1175" s="64"/>
      <c r="E1175" s="64"/>
      <c r="F1175" s="64"/>
      <c r="G1175" s="65"/>
      <c r="H1175" s="65"/>
      <c r="I1175" s="65"/>
      <c r="J1175" s="65"/>
      <c r="K1175" s="65"/>
    </row>
    <row r="1176" spans="2:11" s="62" customFormat="1" ht="15">
      <c r="B1176" s="63"/>
      <c r="C1176" s="63"/>
      <c r="D1176" s="64"/>
      <c r="E1176" s="64"/>
      <c r="F1176" s="64"/>
      <c r="G1176" s="65"/>
      <c r="H1176" s="65"/>
      <c r="I1176" s="65"/>
      <c r="J1176" s="65"/>
      <c r="K1176" s="65"/>
    </row>
    <row r="1177" spans="2:11" s="62" customFormat="1" ht="15">
      <c r="B1177" s="63"/>
      <c r="C1177" s="63"/>
      <c r="D1177" s="64"/>
      <c r="E1177" s="64"/>
      <c r="F1177" s="64"/>
      <c r="G1177" s="65"/>
      <c r="H1177" s="65"/>
      <c r="I1177" s="65"/>
      <c r="J1177" s="65"/>
      <c r="K1177" s="65"/>
    </row>
    <row r="1178" spans="2:11" s="62" customFormat="1" ht="15">
      <c r="B1178" s="63"/>
      <c r="C1178" s="63"/>
      <c r="D1178" s="64"/>
      <c r="E1178" s="64"/>
      <c r="F1178" s="64"/>
      <c r="G1178" s="65"/>
      <c r="H1178" s="65"/>
      <c r="I1178" s="65"/>
      <c r="J1178" s="65"/>
      <c r="K1178" s="65"/>
    </row>
    <row r="1179" spans="2:11" s="62" customFormat="1" ht="15">
      <c r="B1179" s="63"/>
      <c r="C1179" s="63"/>
      <c r="D1179" s="64"/>
      <c r="E1179" s="64"/>
      <c r="F1179" s="64"/>
      <c r="G1179" s="65"/>
      <c r="H1179" s="65"/>
      <c r="I1179" s="65"/>
      <c r="J1179" s="65"/>
      <c r="K1179" s="65"/>
    </row>
    <row r="1180" spans="2:11" s="62" customFormat="1" ht="15">
      <c r="B1180" s="63"/>
      <c r="C1180" s="63"/>
      <c r="D1180" s="64"/>
      <c r="E1180" s="64"/>
      <c r="F1180" s="64"/>
      <c r="G1180" s="65"/>
      <c r="H1180" s="65"/>
      <c r="I1180" s="65"/>
      <c r="J1180" s="65"/>
      <c r="K1180" s="65"/>
    </row>
    <row r="1181" spans="2:11" s="62" customFormat="1" ht="15">
      <c r="B1181" s="63"/>
      <c r="C1181" s="63"/>
      <c r="D1181" s="64"/>
      <c r="E1181" s="64"/>
      <c r="F1181" s="64"/>
      <c r="G1181" s="65"/>
      <c r="H1181" s="65"/>
      <c r="I1181" s="65"/>
      <c r="J1181" s="65"/>
      <c r="K1181" s="65"/>
    </row>
    <row r="1182" spans="2:11" s="62" customFormat="1" ht="15">
      <c r="B1182" s="63"/>
      <c r="C1182" s="63"/>
      <c r="D1182" s="64"/>
      <c r="E1182" s="64"/>
      <c r="F1182" s="64"/>
      <c r="G1182" s="65"/>
      <c r="H1182" s="65"/>
      <c r="I1182" s="65"/>
      <c r="J1182" s="65"/>
      <c r="K1182" s="65"/>
    </row>
    <row r="1183" spans="2:11" s="62" customFormat="1" ht="15">
      <c r="B1183" s="63"/>
      <c r="C1183" s="63"/>
      <c r="D1183" s="64"/>
      <c r="E1183" s="64"/>
      <c r="F1183" s="64"/>
      <c r="G1183" s="65"/>
      <c r="H1183" s="65"/>
      <c r="I1183" s="65"/>
      <c r="J1183" s="65"/>
      <c r="K1183" s="65"/>
    </row>
    <row r="1184" spans="2:11" s="62" customFormat="1" ht="15">
      <c r="B1184" s="63"/>
      <c r="C1184" s="63"/>
      <c r="D1184" s="64"/>
      <c r="E1184" s="64"/>
      <c r="F1184" s="64"/>
      <c r="G1184" s="65"/>
      <c r="H1184" s="65"/>
      <c r="I1184" s="65"/>
      <c r="J1184" s="65"/>
      <c r="K1184" s="65"/>
    </row>
    <row r="1185" spans="2:11" s="62" customFormat="1" ht="15">
      <c r="B1185" s="63"/>
      <c r="C1185" s="63"/>
      <c r="D1185" s="64"/>
      <c r="E1185" s="64"/>
      <c r="F1185" s="64"/>
      <c r="G1185" s="65"/>
      <c r="H1185" s="65"/>
      <c r="I1185" s="65"/>
      <c r="J1185" s="65"/>
      <c r="K1185" s="65"/>
    </row>
    <row r="1186" spans="2:11" s="62" customFormat="1" ht="15">
      <c r="B1186" s="63"/>
      <c r="C1186" s="63"/>
      <c r="D1186" s="64"/>
      <c r="E1186" s="64"/>
      <c r="F1186" s="64"/>
      <c r="G1186" s="65"/>
      <c r="H1186" s="65"/>
      <c r="I1186" s="65"/>
      <c r="J1186" s="65"/>
      <c r="K1186" s="65"/>
    </row>
    <row r="1187" spans="2:11" s="62" customFormat="1" ht="15">
      <c r="B1187" s="63"/>
      <c r="C1187" s="63"/>
      <c r="D1187" s="64"/>
      <c r="E1187" s="64"/>
      <c r="F1187" s="64"/>
      <c r="G1187" s="65"/>
      <c r="H1187" s="65"/>
      <c r="I1187" s="65"/>
      <c r="J1187" s="65"/>
      <c r="K1187" s="65"/>
    </row>
    <row r="1188" spans="2:11" s="62" customFormat="1" ht="15">
      <c r="B1188" s="63"/>
      <c r="C1188" s="63"/>
      <c r="D1188" s="64"/>
      <c r="E1188" s="64"/>
      <c r="F1188" s="64"/>
      <c r="G1188" s="65"/>
      <c r="H1188" s="65"/>
      <c r="I1188" s="65"/>
      <c r="J1188" s="65"/>
      <c r="K1188" s="65"/>
    </row>
    <row r="1189" spans="2:11" s="62" customFormat="1" ht="15">
      <c r="B1189" s="63"/>
      <c r="C1189" s="63"/>
      <c r="D1189" s="64"/>
      <c r="E1189" s="64"/>
      <c r="F1189" s="64"/>
      <c r="G1189" s="65"/>
      <c r="H1189" s="65"/>
      <c r="I1189" s="65"/>
      <c r="J1189" s="65"/>
      <c r="K1189" s="65"/>
    </row>
    <row r="1190" spans="2:11" s="62" customFormat="1" ht="15">
      <c r="B1190" s="63"/>
      <c r="C1190" s="63"/>
      <c r="D1190" s="64"/>
      <c r="E1190" s="64"/>
      <c r="F1190" s="64"/>
      <c r="G1190" s="65"/>
      <c r="H1190" s="65"/>
      <c r="I1190" s="65"/>
      <c r="J1190" s="65"/>
      <c r="K1190" s="65"/>
    </row>
    <row r="1191" spans="2:11" s="62" customFormat="1" ht="15">
      <c r="B1191" s="63"/>
      <c r="C1191" s="63"/>
      <c r="D1191" s="64"/>
      <c r="E1191" s="64"/>
      <c r="F1191" s="64"/>
      <c r="G1191" s="65"/>
      <c r="H1191" s="65"/>
      <c r="I1191" s="65"/>
      <c r="J1191" s="65"/>
      <c r="K1191" s="65"/>
    </row>
    <row r="1192" spans="2:11" s="62" customFormat="1" ht="15">
      <c r="B1192" s="63"/>
      <c r="C1192" s="63"/>
      <c r="D1192" s="64"/>
      <c r="E1192" s="64"/>
      <c r="F1192" s="64"/>
      <c r="G1192" s="65"/>
      <c r="H1192" s="65"/>
      <c r="I1192" s="65"/>
      <c r="J1192" s="65"/>
      <c r="K1192" s="65"/>
    </row>
    <row r="1193" spans="2:11" s="62" customFormat="1" ht="15">
      <c r="B1193" s="63"/>
      <c r="C1193" s="63"/>
      <c r="D1193" s="64"/>
      <c r="E1193" s="64"/>
      <c r="F1193" s="64"/>
      <c r="G1193" s="65"/>
      <c r="H1193" s="65"/>
      <c r="I1193" s="65"/>
      <c r="J1193" s="65"/>
      <c r="K1193" s="65"/>
    </row>
    <row r="1194" spans="2:11" s="62" customFormat="1" ht="15">
      <c r="B1194" s="63"/>
      <c r="C1194" s="63"/>
      <c r="D1194" s="64"/>
      <c r="E1194" s="64"/>
      <c r="F1194" s="64"/>
      <c r="G1194" s="65"/>
      <c r="H1194" s="65"/>
      <c r="I1194" s="65"/>
      <c r="J1194" s="65"/>
      <c r="K1194" s="65"/>
    </row>
    <row r="1195" spans="2:11" s="62" customFormat="1" ht="15">
      <c r="B1195" s="63"/>
      <c r="C1195" s="63"/>
      <c r="D1195" s="64"/>
      <c r="E1195" s="64"/>
      <c r="F1195" s="64"/>
      <c r="G1195" s="65"/>
      <c r="H1195" s="65"/>
      <c r="I1195" s="65"/>
      <c r="J1195" s="65"/>
      <c r="K1195" s="65"/>
    </row>
    <row r="1196" spans="2:11" s="62" customFormat="1" ht="15">
      <c r="B1196" s="63"/>
      <c r="C1196" s="63"/>
      <c r="D1196" s="64"/>
      <c r="E1196" s="64"/>
      <c r="F1196" s="64"/>
      <c r="G1196" s="65"/>
      <c r="H1196" s="65"/>
      <c r="I1196" s="65"/>
      <c r="J1196" s="65"/>
      <c r="K1196" s="65"/>
    </row>
    <row r="1197" spans="2:11" s="62" customFormat="1" ht="15">
      <c r="B1197" s="63"/>
      <c r="C1197" s="63"/>
      <c r="D1197" s="64"/>
      <c r="E1197" s="64"/>
      <c r="F1197" s="64"/>
      <c r="G1197" s="65"/>
      <c r="H1197" s="65"/>
      <c r="I1197" s="65"/>
      <c r="J1197" s="65"/>
      <c r="K1197" s="65"/>
    </row>
    <row r="1198" spans="2:11" s="62" customFormat="1" ht="15">
      <c r="B1198" s="63"/>
      <c r="C1198" s="63"/>
      <c r="D1198" s="64"/>
      <c r="E1198" s="64"/>
      <c r="F1198" s="64"/>
      <c r="G1198" s="65"/>
      <c r="H1198" s="65"/>
      <c r="I1198" s="65"/>
      <c r="J1198" s="65"/>
      <c r="K1198" s="65"/>
    </row>
    <row r="1199" spans="2:11" s="62" customFormat="1" ht="15">
      <c r="B1199" s="63"/>
      <c r="C1199" s="63"/>
      <c r="D1199" s="64"/>
      <c r="E1199" s="64"/>
      <c r="F1199" s="64"/>
      <c r="G1199" s="65"/>
      <c r="H1199" s="65"/>
      <c r="I1199" s="65"/>
      <c r="J1199" s="65"/>
      <c r="K1199" s="65"/>
    </row>
    <row r="1200" spans="2:11" s="62" customFormat="1" ht="15">
      <c r="B1200" s="63"/>
      <c r="C1200" s="63"/>
      <c r="D1200" s="64"/>
      <c r="E1200" s="64"/>
      <c r="F1200" s="64"/>
      <c r="G1200" s="65"/>
      <c r="H1200" s="65"/>
      <c r="I1200" s="65"/>
      <c r="J1200" s="65"/>
      <c r="K1200" s="65"/>
    </row>
    <row r="1201" spans="2:11" s="62" customFormat="1" ht="15">
      <c r="B1201" s="63"/>
      <c r="C1201" s="63"/>
      <c r="D1201" s="64"/>
      <c r="E1201" s="64"/>
      <c r="F1201" s="64"/>
      <c r="G1201" s="65"/>
      <c r="H1201" s="65"/>
      <c r="I1201" s="65"/>
      <c r="J1201" s="65"/>
      <c r="K1201" s="65"/>
    </row>
    <row r="1202" spans="2:11" s="62" customFormat="1" ht="15">
      <c r="B1202" s="63"/>
      <c r="C1202" s="63"/>
      <c r="D1202" s="64"/>
      <c r="E1202" s="64"/>
      <c r="F1202" s="64"/>
      <c r="G1202" s="65"/>
      <c r="H1202" s="65"/>
      <c r="I1202" s="65"/>
      <c r="J1202" s="65"/>
      <c r="K1202" s="65"/>
    </row>
    <row r="1203" spans="2:11" s="62" customFormat="1" ht="15">
      <c r="B1203" s="63"/>
      <c r="C1203" s="63"/>
      <c r="D1203" s="64"/>
      <c r="E1203" s="64"/>
      <c r="F1203" s="64"/>
      <c r="G1203" s="65"/>
      <c r="H1203" s="65"/>
      <c r="I1203" s="65"/>
      <c r="J1203" s="65"/>
      <c r="K1203" s="65"/>
    </row>
    <row r="1204" spans="2:11" s="62" customFormat="1" ht="15">
      <c r="B1204" s="63"/>
      <c r="C1204" s="63"/>
      <c r="D1204" s="64"/>
      <c r="E1204" s="64"/>
      <c r="F1204" s="64"/>
      <c r="G1204" s="65"/>
      <c r="H1204" s="65"/>
      <c r="I1204" s="65"/>
      <c r="J1204" s="65"/>
      <c r="K1204" s="65"/>
    </row>
    <row r="1205" spans="2:11" s="62" customFormat="1" ht="15">
      <c r="B1205" s="63"/>
      <c r="C1205" s="63"/>
      <c r="D1205" s="64"/>
      <c r="E1205" s="64"/>
      <c r="F1205" s="64"/>
      <c r="G1205" s="65"/>
      <c r="H1205" s="65"/>
      <c r="I1205" s="65"/>
      <c r="J1205" s="65"/>
      <c r="K1205" s="65"/>
    </row>
    <row r="1206" spans="2:11" s="62" customFormat="1" ht="15">
      <c r="B1206" s="63"/>
      <c r="C1206" s="63"/>
      <c r="D1206" s="64"/>
      <c r="E1206" s="64"/>
      <c r="F1206" s="64"/>
      <c r="G1206" s="65"/>
      <c r="H1206" s="65"/>
      <c r="I1206" s="65"/>
      <c r="J1206" s="65"/>
      <c r="K1206" s="65"/>
    </row>
    <row r="1207" spans="2:11" s="62" customFormat="1" ht="15">
      <c r="B1207" s="63"/>
      <c r="C1207" s="63"/>
      <c r="D1207" s="64"/>
      <c r="E1207" s="64"/>
      <c r="F1207" s="64"/>
      <c r="G1207" s="65"/>
      <c r="H1207" s="65"/>
      <c r="I1207" s="65"/>
      <c r="J1207" s="65"/>
      <c r="K1207" s="65"/>
    </row>
    <row r="1208" spans="2:11" s="62" customFormat="1" ht="15">
      <c r="B1208" s="63"/>
      <c r="C1208" s="63"/>
      <c r="D1208" s="64"/>
      <c r="E1208" s="64"/>
      <c r="F1208" s="64"/>
      <c r="G1208" s="65"/>
      <c r="H1208" s="65"/>
      <c r="I1208" s="65"/>
      <c r="J1208" s="65"/>
      <c r="K1208" s="65"/>
    </row>
    <row r="1209" spans="2:11" s="62" customFormat="1" ht="15">
      <c r="B1209" s="63"/>
      <c r="C1209" s="63"/>
      <c r="D1209" s="64"/>
      <c r="E1209" s="64"/>
      <c r="F1209" s="64"/>
      <c r="G1209" s="65"/>
      <c r="H1209" s="65"/>
      <c r="I1209" s="65"/>
      <c r="J1209" s="65"/>
      <c r="K1209" s="65"/>
    </row>
    <row r="1210" spans="2:11" s="62" customFormat="1" ht="15">
      <c r="B1210" s="63"/>
      <c r="C1210" s="63"/>
      <c r="D1210" s="64"/>
      <c r="E1210" s="64"/>
      <c r="F1210" s="64"/>
      <c r="G1210" s="65"/>
      <c r="H1210" s="65"/>
      <c r="I1210" s="65"/>
      <c r="J1210" s="65"/>
      <c r="K1210" s="65"/>
    </row>
    <row r="1211" spans="2:11" s="62" customFormat="1" ht="15">
      <c r="B1211" s="63"/>
      <c r="C1211" s="63"/>
      <c r="D1211" s="64"/>
      <c r="E1211" s="64"/>
      <c r="F1211" s="64"/>
      <c r="G1211" s="65"/>
      <c r="H1211" s="65"/>
      <c r="I1211" s="65"/>
      <c r="J1211" s="65"/>
      <c r="K1211" s="65"/>
    </row>
    <row r="1212" spans="2:11" s="62" customFormat="1" ht="15">
      <c r="B1212" s="63"/>
      <c r="C1212" s="63"/>
      <c r="D1212" s="64"/>
      <c r="E1212" s="64"/>
      <c r="F1212" s="64"/>
      <c r="G1212" s="65"/>
      <c r="H1212" s="65"/>
      <c r="I1212" s="65"/>
      <c r="J1212" s="65"/>
      <c r="K1212" s="65"/>
    </row>
    <row r="1213" spans="2:11" s="62" customFormat="1" ht="15">
      <c r="B1213" s="63"/>
      <c r="C1213" s="63"/>
      <c r="D1213" s="64"/>
      <c r="E1213" s="64"/>
      <c r="F1213" s="64"/>
      <c r="G1213" s="65"/>
      <c r="H1213" s="65"/>
      <c r="I1213" s="65"/>
      <c r="J1213" s="65"/>
      <c r="K1213" s="65"/>
    </row>
    <row r="1214" spans="2:11" s="62" customFormat="1" ht="15">
      <c r="B1214" s="63"/>
      <c r="C1214" s="63"/>
      <c r="D1214" s="64"/>
      <c r="E1214" s="64"/>
      <c r="F1214" s="64"/>
      <c r="G1214" s="65"/>
      <c r="H1214" s="65"/>
      <c r="I1214" s="65"/>
      <c r="J1214" s="65"/>
      <c r="K1214" s="65"/>
    </row>
    <row r="1215" spans="2:11" s="62" customFormat="1" ht="15">
      <c r="B1215" s="63"/>
      <c r="C1215" s="63"/>
      <c r="D1215" s="64"/>
      <c r="E1215" s="64"/>
      <c r="F1215" s="64"/>
      <c r="G1215" s="65"/>
      <c r="H1215" s="65"/>
      <c r="I1215" s="65"/>
      <c r="J1215" s="65"/>
      <c r="K1215" s="65"/>
    </row>
    <row r="1216" spans="2:11" s="62" customFormat="1" ht="15">
      <c r="B1216" s="63"/>
      <c r="C1216" s="63"/>
      <c r="D1216" s="64"/>
      <c r="E1216" s="64"/>
      <c r="F1216" s="64"/>
      <c r="G1216" s="65"/>
      <c r="H1216" s="65"/>
      <c r="I1216" s="65"/>
      <c r="J1216" s="65"/>
      <c r="K1216" s="65"/>
    </row>
    <row r="1217" spans="2:11" s="62" customFormat="1" ht="15">
      <c r="B1217" s="63"/>
      <c r="C1217" s="63"/>
      <c r="D1217" s="64"/>
      <c r="E1217" s="64"/>
      <c r="F1217" s="64"/>
      <c r="G1217" s="65"/>
      <c r="H1217" s="65"/>
      <c r="I1217" s="65"/>
      <c r="J1217" s="65"/>
      <c r="K1217" s="65"/>
    </row>
    <row r="1218" spans="2:11" s="62" customFormat="1" ht="15">
      <c r="B1218" s="63"/>
      <c r="C1218" s="63"/>
      <c r="D1218" s="64"/>
      <c r="E1218" s="64"/>
      <c r="F1218" s="64"/>
      <c r="G1218" s="65"/>
      <c r="H1218" s="65"/>
      <c r="I1218" s="65"/>
      <c r="J1218" s="65"/>
      <c r="K1218" s="65"/>
    </row>
    <row r="1219" spans="2:11" s="62" customFormat="1" ht="15">
      <c r="B1219" s="63"/>
      <c r="C1219" s="63"/>
      <c r="D1219" s="64"/>
      <c r="E1219" s="64"/>
      <c r="F1219" s="64"/>
      <c r="G1219" s="65"/>
      <c r="H1219" s="65"/>
      <c r="I1219" s="65"/>
      <c r="J1219" s="65"/>
      <c r="K1219" s="65"/>
    </row>
    <row r="1220" spans="2:11" s="62" customFormat="1" ht="15">
      <c r="B1220" s="63"/>
      <c r="C1220" s="63"/>
      <c r="D1220" s="64"/>
      <c r="E1220" s="64"/>
      <c r="F1220" s="64"/>
      <c r="G1220" s="65"/>
      <c r="H1220" s="65"/>
      <c r="I1220" s="65"/>
      <c r="J1220" s="65"/>
      <c r="K1220" s="65"/>
    </row>
    <row r="1221" spans="2:11" s="62" customFormat="1" ht="15">
      <c r="B1221" s="63"/>
      <c r="C1221" s="63"/>
      <c r="D1221" s="64"/>
      <c r="E1221" s="64"/>
      <c r="F1221" s="64"/>
      <c r="G1221" s="65"/>
      <c r="H1221" s="65"/>
      <c r="I1221" s="65"/>
      <c r="J1221" s="65"/>
      <c r="K1221" s="65"/>
    </row>
    <row r="1222" spans="2:11" s="62" customFormat="1" ht="15">
      <c r="B1222" s="63"/>
      <c r="C1222" s="63"/>
      <c r="D1222" s="64"/>
      <c r="E1222" s="64"/>
      <c r="F1222" s="64"/>
      <c r="G1222" s="65"/>
      <c r="H1222" s="65"/>
      <c r="I1222" s="65"/>
      <c r="J1222" s="65"/>
      <c r="K1222" s="65"/>
    </row>
    <row r="1223" spans="2:11" s="62" customFormat="1" ht="15">
      <c r="B1223" s="63"/>
      <c r="C1223" s="63"/>
      <c r="D1223" s="64"/>
      <c r="E1223" s="64"/>
      <c r="F1223" s="64"/>
      <c r="G1223" s="65"/>
      <c r="H1223" s="65"/>
      <c r="I1223" s="65"/>
      <c r="J1223" s="65"/>
      <c r="K1223" s="65"/>
    </row>
    <row r="1224" spans="2:11" s="62" customFormat="1" ht="15">
      <c r="B1224" s="63"/>
      <c r="C1224" s="63"/>
      <c r="D1224" s="64"/>
      <c r="E1224" s="64"/>
      <c r="F1224" s="64"/>
      <c r="G1224" s="65"/>
      <c r="H1224" s="65"/>
      <c r="I1224" s="65"/>
      <c r="J1224" s="65"/>
      <c r="K1224" s="65"/>
    </row>
    <row r="1225" spans="2:11" s="62" customFormat="1" ht="15">
      <c r="B1225" s="63"/>
      <c r="C1225" s="63"/>
      <c r="D1225" s="64"/>
      <c r="E1225" s="64"/>
      <c r="F1225" s="64"/>
      <c r="G1225" s="65"/>
      <c r="H1225" s="65"/>
      <c r="I1225" s="65"/>
      <c r="J1225" s="65"/>
      <c r="K1225" s="65"/>
    </row>
    <row r="1226" spans="2:11" s="62" customFormat="1" ht="15">
      <c r="B1226" s="63"/>
      <c r="C1226" s="63"/>
      <c r="D1226" s="64"/>
      <c r="E1226" s="64"/>
      <c r="F1226" s="64"/>
      <c r="G1226" s="65"/>
      <c r="H1226" s="65"/>
      <c r="I1226" s="65"/>
      <c r="J1226" s="65"/>
      <c r="K1226" s="65"/>
    </row>
    <row r="1227" spans="2:11" s="62" customFormat="1" ht="15">
      <c r="B1227" s="63"/>
      <c r="C1227" s="63"/>
      <c r="D1227" s="64"/>
      <c r="E1227" s="64"/>
      <c r="F1227" s="64"/>
      <c r="G1227" s="65"/>
      <c r="H1227" s="65"/>
      <c r="I1227" s="65"/>
      <c r="J1227" s="65"/>
      <c r="K1227" s="65"/>
    </row>
    <row r="1228" spans="2:11" s="62" customFormat="1" ht="15">
      <c r="B1228" s="63"/>
      <c r="C1228" s="63"/>
      <c r="D1228" s="64"/>
      <c r="E1228" s="64"/>
      <c r="F1228" s="64"/>
      <c r="G1228" s="65"/>
      <c r="H1228" s="65"/>
      <c r="I1228" s="65"/>
      <c r="J1228" s="65"/>
      <c r="K1228" s="65"/>
    </row>
    <row r="1229" spans="2:11" s="62" customFormat="1" ht="15">
      <c r="B1229" s="63"/>
      <c r="C1229" s="63"/>
      <c r="D1229" s="64"/>
      <c r="E1229" s="64"/>
      <c r="F1229" s="64"/>
      <c r="G1229" s="65"/>
      <c r="H1229" s="65"/>
      <c r="I1229" s="65"/>
      <c r="J1229" s="65"/>
      <c r="K1229" s="65"/>
    </row>
    <row r="1230" spans="2:11" s="62" customFormat="1" ht="15">
      <c r="B1230" s="63"/>
      <c r="C1230" s="63"/>
      <c r="D1230" s="64"/>
      <c r="E1230" s="64"/>
      <c r="F1230" s="64"/>
      <c r="G1230" s="65"/>
      <c r="H1230" s="65"/>
      <c r="I1230" s="65"/>
      <c r="J1230" s="65"/>
      <c r="K1230" s="65"/>
    </row>
    <row r="1231" spans="2:11" s="62" customFormat="1" ht="15">
      <c r="B1231" s="63"/>
      <c r="C1231" s="63"/>
      <c r="D1231" s="64"/>
      <c r="E1231" s="64"/>
      <c r="F1231" s="64"/>
      <c r="G1231" s="65"/>
      <c r="H1231" s="65"/>
      <c r="I1231" s="65"/>
      <c r="J1231" s="65"/>
      <c r="K1231" s="65"/>
    </row>
    <row r="1232" spans="2:11" s="62" customFormat="1" ht="15">
      <c r="B1232" s="63"/>
      <c r="C1232" s="63"/>
      <c r="D1232" s="64"/>
      <c r="E1232" s="64"/>
      <c r="F1232" s="64"/>
      <c r="G1232" s="65"/>
      <c r="H1232" s="65"/>
      <c r="I1232" s="65"/>
      <c r="J1232" s="65"/>
      <c r="K1232" s="65"/>
    </row>
    <row r="1244" spans="2:11" ht="15">
      <c r="B1244" s="66"/>
      <c r="C1244" s="66"/>
      <c r="G1244" s="68"/>
      <c r="H1244" s="66"/>
      <c r="I1244" s="68"/>
      <c r="J1244" s="68"/>
      <c r="K1244" s="68"/>
    </row>
    <row r="1245" spans="2:11" ht="15">
      <c r="B1245" s="66"/>
      <c r="C1245" s="66"/>
      <c r="G1245" s="68"/>
      <c r="H1245" s="66"/>
      <c r="I1245" s="68"/>
      <c r="J1245" s="68"/>
      <c r="K1245" s="68"/>
    </row>
    <row r="1246" spans="2:11" ht="15">
      <c r="B1246" s="66"/>
      <c r="C1246" s="66"/>
      <c r="G1246" s="68"/>
      <c r="H1246" s="66"/>
      <c r="I1246" s="68"/>
      <c r="J1246" s="68"/>
      <c r="K1246" s="68"/>
    </row>
    <row r="1247" spans="2:11" ht="15">
      <c r="B1247" s="66"/>
      <c r="C1247" s="66"/>
      <c r="G1247" s="68"/>
      <c r="H1247" s="66"/>
      <c r="I1247" s="68"/>
      <c r="J1247" s="68"/>
      <c r="K1247" s="68"/>
    </row>
    <row r="1248" spans="2:11" ht="15">
      <c r="B1248" s="66"/>
      <c r="C1248" s="66"/>
      <c r="G1248" s="68"/>
      <c r="H1248" s="66"/>
      <c r="I1248" s="68"/>
      <c r="J1248" s="68"/>
      <c r="K1248" s="68"/>
    </row>
    <row r="1249" spans="2:11" ht="15">
      <c r="B1249" s="66"/>
      <c r="C1249" s="66"/>
      <c r="G1249" s="68"/>
      <c r="H1249" s="66"/>
      <c r="I1249" s="68"/>
      <c r="J1249" s="68"/>
      <c r="K1249" s="68"/>
    </row>
    <row r="1250" spans="2:11" ht="15">
      <c r="B1250" s="66"/>
      <c r="C1250" s="66"/>
      <c r="G1250" s="68"/>
      <c r="H1250" s="66"/>
      <c r="I1250" s="68"/>
      <c r="J1250" s="68"/>
      <c r="K1250" s="68"/>
    </row>
    <row r="1251" spans="2:11" ht="15">
      <c r="B1251" s="66"/>
      <c r="C1251" s="66"/>
      <c r="G1251" s="68"/>
      <c r="H1251" s="66"/>
      <c r="I1251" s="68"/>
      <c r="J1251" s="68"/>
      <c r="K1251" s="68"/>
    </row>
    <row r="1252" spans="2:11" ht="15">
      <c r="B1252" s="66"/>
      <c r="C1252" s="66"/>
      <c r="G1252" s="68"/>
      <c r="H1252" s="66"/>
      <c r="I1252" s="68"/>
      <c r="J1252" s="68"/>
      <c r="K1252" s="68"/>
    </row>
    <row r="1253" spans="2:11" ht="15">
      <c r="B1253" s="66"/>
      <c r="C1253" s="66"/>
      <c r="G1253" s="68"/>
      <c r="H1253" s="66"/>
      <c r="I1253" s="68"/>
      <c r="J1253" s="68"/>
      <c r="K1253" s="68"/>
    </row>
    <row r="1254" spans="2:11" ht="15">
      <c r="B1254" s="66"/>
      <c r="C1254" s="66"/>
      <c r="G1254" s="68"/>
      <c r="H1254" s="66"/>
      <c r="I1254" s="68"/>
      <c r="J1254" s="68"/>
      <c r="K1254" s="68"/>
    </row>
    <row r="1255" spans="2:11" ht="15">
      <c r="B1255" s="66"/>
      <c r="C1255" s="66"/>
      <c r="G1255" s="68"/>
      <c r="H1255" s="66"/>
      <c r="I1255" s="68"/>
      <c r="J1255" s="68"/>
      <c r="K1255" s="68"/>
    </row>
    <row r="1256" spans="2:11" ht="15">
      <c r="B1256" s="66"/>
      <c r="C1256" s="66"/>
      <c r="G1256" s="68"/>
      <c r="H1256" s="66"/>
      <c r="I1256" s="68"/>
      <c r="J1256" s="68"/>
      <c r="K1256" s="68"/>
    </row>
    <row r="1257" spans="2:11" ht="15">
      <c r="B1257" s="66"/>
      <c r="C1257" s="66"/>
      <c r="G1257" s="68"/>
      <c r="H1257" s="66"/>
      <c r="I1257" s="68"/>
      <c r="J1257" s="68"/>
      <c r="K1257" s="68"/>
    </row>
    <row r="1258" spans="2:11" ht="15">
      <c r="B1258" s="66"/>
      <c r="C1258" s="66"/>
      <c r="G1258" s="68"/>
      <c r="H1258" s="66"/>
      <c r="I1258" s="68"/>
      <c r="J1258" s="68"/>
      <c r="K1258" s="68"/>
    </row>
    <row r="1259" spans="2:11" ht="15">
      <c r="B1259" s="66"/>
      <c r="C1259" s="66"/>
      <c r="G1259" s="68"/>
      <c r="H1259" s="66"/>
      <c r="I1259" s="68"/>
      <c r="J1259" s="68"/>
      <c r="K1259" s="68"/>
    </row>
    <row r="1260" spans="2:11" ht="15">
      <c r="B1260" s="66"/>
      <c r="C1260" s="66"/>
      <c r="G1260" s="68"/>
      <c r="H1260" s="66"/>
      <c r="I1260" s="68"/>
      <c r="J1260" s="68"/>
      <c r="K1260" s="68"/>
    </row>
    <row r="1261" spans="2:11" ht="15">
      <c r="B1261" s="66"/>
      <c r="C1261" s="66"/>
      <c r="G1261" s="68"/>
      <c r="H1261" s="66"/>
      <c r="I1261" s="68"/>
      <c r="J1261" s="68"/>
      <c r="K1261" s="68"/>
    </row>
    <row r="1262" spans="2:11" ht="15">
      <c r="B1262" s="66"/>
      <c r="C1262" s="66"/>
      <c r="G1262" s="68"/>
      <c r="H1262" s="66"/>
      <c r="I1262" s="68"/>
      <c r="J1262" s="68"/>
      <c r="K1262" s="68"/>
    </row>
    <row r="1263" spans="2:11" ht="15">
      <c r="B1263" s="66"/>
      <c r="C1263" s="66"/>
      <c r="G1263" s="68"/>
      <c r="H1263" s="66"/>
      <c r="I1263" s="68"/>
      <c r="J1263" s="68"/>
      <c r="K1263" s="68"/>
    </row>
    <row r="1264" spans="2:11" ht="15">
      <c r="B1264" s="66"/>
      <c r="C1264" s="66"/>
      <c r="G1264" s="68"/>
      <c r="H1264" s="66"/>
      <c r="I1264" s="68"/>
      <c r="J1264" s="68"/>
      <c r="K1264" s="68"/>
    </row>
    <row r="1265" spans="2:11" ht="15">
      <c r="B1265" s="66"/>
      <c r="C1265" s="66"/>
      <c r="G1265" s="68"/>
      <c r="H1265" s="66"/>
      <c r="I1265" s="68"/>
      <c r="J1265" s="68"/>
      <c r="K1265" s="68"/>
    </row>
    <row r="1266" spans="2:11" ht="15">
      <c r="B1266" s="66"/>
      <c r="C1266" s="66"/>
      <c r="G1266" s="68"/>
      <c r="H1266" s="66"/>
      <c r="I1266" s="68"/>
      <c r="J1266" s="68"/>
      <c r="K1266" s="68"/>
    </row>
    <row r="1267" spans="2:11" ht="15">
      <c r="B1267" s="66"/>
      <c r="C1267" s="66"/>
      <c r="G1267" s="68"/>
      <c r="H1267" s="66"/>
      <c r="I1267" s="68"/>
      <c r="J1267" s="68"/>
      <c r="K1267" s="68"/>
    </row>
    <row r="1268" spans="2:11" ht="15">
      <c r="B1268" s="66"/>
      <c r="C1268" s="66"/>
      <c r="G1268" s="68"/>
      <c r="H1268" s="66"/>
      <c r="I1268" s="68"/>
      <c r="J1268" s="68"/>
      <c r="K1268" s="68"/>
    </row>
    <row r="1269" spans="2:11" ht="15">
      <c r="B1269" s="66"/>
      <c r="C1269" s="66"/>
      <c r="G1269" s="68"/>
      <c r="H1269" s="66"/>
      <c r="I1269" s="68"/>
      <c r="J1269" s="68"/>
      <c r="K1269" s="68"/>
    </row>
    <row r="1270" spans="2:11" ht="15">
      <c r="B1270" s="66"/>
      <c r="C1270" s="66"/>
      <c r="G1270" s="68"/>
      <c r="H1270" s="66"/>
      <c r="I1270" s="68"/>
      <c r="J1270" s="68"/>
      <c r="K1270" s="68"/>
    </row>
    <row r="1271" spans="2:11" ht="15">
      <c r="B1271" s="66"/>
      <c r="C1271" s="66"/>
      <c r="G1271" s="68"/>
      <c r="H1271" s="66"/>
      <c r="I1271" s="68"/>
      <c r="J1271" s="68"/>
      <c r="K1271" s="68"/>
    </row>
    <row r="1272" spans="2:11" ht="15">
      <c r="B1272" s="66"/>
      <c r="C1272" s="66"/>
      <c r="G1272" s="68"/>
      <c r="H1272" s="66"/>
      <c r="I1272" s="68"/>
      <c r="J1272" s="68"/>
      <c r="K1272" s="68"/>
    </row>
    <row r="1273" spans="2:11" ht="15">
      <c r="B1273" s="66"/>
      <c r="C1273" s="66"/>
      <c r="G1273" s="68"/>
      <c r="H1273" s="66"/>
      <c r="I1273" s="68"/>
      <c r="J1273" s="68"/>
      <c r="K1273" s="68"/>
    </row>
    <row r="1274" spans="2:11" ht="15">
      <c r="B1274" s="66"/>
      <c r="C1274" s="66"/>
      <c r="G1274" s="68"/>
      <c r="H1274" s="66"/>
      <c r="I1274" s="68"/>
      <c r="J1274" s="68"/>
      <c r="K1274" s="68"/>
    </row>
    <row r="1275" spans="2:11" ht="15">
      <c r="B1275" s="66"/>
      <c r="C1275" s="66"/>
      <c r="G1275" s="68"/>
      <c r="H1275" s="66"/>
      <c r="I1275" s="68"/>
      <c r="J1275" s="68"/>
      <c r="K1275" s="68"/>
    </row>
    <row r="1276" spans="2:11" ht="15">
      <c r="B1276" s="66"/>
      <c r="C1276" s="66"/>
      <c r="G1276" s="68"/>
      <c r="H1276" s="66"/>
      <c r="I1276" s="68"/>
      <c r="J1276" s="68"/>
      <c r="K1276" s="68"/>
    </row>
    <row r="1277" spans="2:11" ht="15">
      <c r="B1277" s="66"/>
      <c r="C1277" s="66"/>
      <c r="G1277" s="68"/>
      <c r="H1277" s="66"/>
      <c r="I1277" s="68"/>
      <c r="J1277" s="68"/>
      <c r="K1277" s="68"/>
    </row>
    <row r="1278" spans="2:11" ht="15">
      <c r="B1278" s="66"/>
      <c r="C1278" s="66"/>
      <c r="G1278" s="68"/>
      <c r="H1278" s="66"/>
      <c r="I1278" s="68"/>
      <c r="J1278" s="68"/>
      <c r="K1278" s="68"/>
    </row>
    <row r="1279" spans="2:11" ht="15">
      <c r="B1279" s="66"/>
      <c r="C1279" s="66"/>
      <c r="G1279" s="68"/>
      <c r="H1279" s="66"/>
      <c r="I1279" s="68"/>
      <c r="J1279" s="68"/>
      <c r="K1279" s="68"/>
    </row>
    <row r="1280" spans="2:11" ht="15">
      <c r="B1280" s="66"/>
      <c r="C1280" s="66"/>
      <c r="G1280" s="68"/>
      <c r="H1280" s="66"/>
      <c r="I1280" s="68"/>
      <c r="J1280" s="68"/>
      <c r="K1280" s="68"/>
    </row>
    <row r="1281" spans="2:11" ht="15">
      <c r="B1281" s="66"/>
      <c r="C1281" s="66"/>
      <c r="G1281" s="68"/>
      <c r="H1281" s="66"/>
      <c r="I1281" s="68"/>
      <c r="J1281" s="68"/>
      <c r="K1281" s="68"/>
    </row>
    <row r="1282" spans="2:11" ht="15">
      <c r="B1282" s="66"/>
      <c r="C1282" s="66"/>
      <c r="G1282" s="68"/>
      <c r="H1282" s="66"/>
      <c r="I1282" s="68"/>
      <c r="J1282" s="68"/>
      <c r="K1282" s="68"/>
    </row>
    <row r="1283" spans="2:11" ht="15">
      <c r="B1283" s="66"/>
      <c r="C1283" s="66"/>
      <c r="G1283" s="68"/>
      <c r="H1283" s="66"/>
      <c r="I1283" s="68"/>
      <c r="J1283" s="68"/>
      <c r="K1283" s="68"/>
    </row>
    <row r="1284" spans="2:11" ht="15">
      <c r="B1284" s="66"/>
      <c r="C1284" s="66"/>
      <c r="G1284" s="68"/>
      <c r="H1284" s="66"/>
      <c r="I1284" s="68"/>
      <c r="J1284" s="68"/>
      <c r="K1284" s="68"/>
    </row>
    <row r="1285" spans="2:11" ht="15">
      <c r="B1285" s="66"/>
      <c r="C1285" s="66"/>
      <c r="G1285" s="68"/>
      <c r="H1285" s="66"/>
      <c r="I1285" s="68"/>
      <c r="J1285" s="68"/>
      <c r="K1285" s="68"/>
    </row>
    <row r="1286" spans="2:11" ht="15">
      <c r="B1286" s="66"/>
      <c r="C1286" s="66"/>
      <c r="G1286" s="68"/>
      <c r="H1286" s="66"/>
      <c r="I1286" s="68"/>
      <c r="J1286" s="68"/>
      <c r="K1286" s="68"/>
    </row>
    <row r="1287" spans="2:11" ht="15">
      <c r="B1287" s="66"/>
      <c r="C1287" s="66"/>
      <c r="G1287" s="68"/>
      <c r="H1287" s="66"/>
      <c r="I1287" s="68"/>
      <c r="J1287" s="68"/>
      <c r="K1287" s="68"/>
    </row>
    <row r="1288" spans="2:11" ht="15">
      <c r="B1288" s="66"/>
      <c r="C1288" s="66"/>
      <c r="G1288" s="68"/>
      <c r="H1288" s="66"/>
      <c r="I1288" s="68"/>
      <c r="J1288" s="68"/>
      <c r="K1288" s="68"/>
    </row>
    <row r="1289" spans="2:11" ht="15">
      <c r="B1289" s="66"/>
      <c r="C1289" s="66"/>
      <c r="G1289" s="68"/>
      <c r="H1289" s="66"/>
      <c r="I1289" s="68"/>
      <c r="J1289" s="68"/>
      <c r="K1289" s="68"/>
    </row>
    <row r="1290" spans="2:11" ht="15">
      <c r="B1290" s="66"/>
      <c r="C1290" s="66"/>
      <c r="G1290" s="68"/>
      <c r="H1290" s="66"/>
      <c r="I1290" s="68"/>
      <c r="J1290" s="68"/>
      <c r="K1290" s="68"/>
    </row>
    <row r="1291" spans="2:11" ht="15">
      <c r="B1291" s="66"/>
      <c r="C1291" s="66"/>
      <c r="G1291" s="68"/>
      <c r="H1291" s="66"/>
      <c r="I1291" s="68"/>
      <c r="J1291" s="68"/>
      <c r="K1291" s="68"/>
    </row>
    <row r="1292" spans="2:11" ht="15">
      <c r="B1292" s="66"/>
      <c r="C1292" s="66"/>
      <c r="G1292" s="68"/>
      <c r="H1292" s="66"/>
      <c r="I1292" s="68"/>
      <c r="J1292" s="68"/>
      <c r="K1292" s="68"/>
    </row>
    <row r="1293" spans="2:11" ht="15">
      <c r="B1293" s="66"/>
      <c r="C1293" s="66"/>
      <c r="G1293" s="68"/>
      <c r="H1293" s="66"/>
      <c r="I1293" s="68"/>
      <c r="J1293" s="68"/>
      <c r="K1293" s="68"/>
    </row>
    <row r="1294" spans="2:11" ht="15">
      <c r="B1294" s="66"/>
      <c r="C1294" s="66"/>
      <c r="G1294" s="68"/>
      <c r="H1294" s="66"/>
      <c r="I1294" s="68"/>
      <c r="J1294" s="68"/>
      <c r="K1294" s="68"/>
    </row>
    <row r="1295" spans="2:11" ht="15">
      <c r="B1295" s="66"/>
      <c r="C1295" s="66"/>
      <c r="G1295" s="68"/>
      <c r="H1295" s="66"/>
      <c r="I1295" s="68"/>
      <c r="J1295" s="68"/>
      <c r="K1295" s="68"/>
    </row>
    <row r="1296" spans="2:11" ht="15">
      <c r="B1296" s="66"/>
      <c r="C1296" s="66"/>
      <c r="G1296" s="68"/>
      <c r="H1296" s="66"/>
      <c r="I1296" s="68"/>
      <c r="J1296" s="68"/>
      <c r="K1296" s="68"/>
    </row>
    <row r="1297" spans="2:11" ht="15">
      <c r="B1297" s="66"/>
      <c r="C1297" s="66"/>
      <c r="G1297" s="68"/>
      <c r="H1297" s="66"/>
      <c r="I1297" s="68"/>
      <c r="J1297" s="68"/>
      <c r="K1297" s="68"/>
    </row>
    <row r="1298" spans="2:11" ht="15">
      <c r="B1298" s="66"/>
      <c r="C1298" s="66"/>
      <c r="G1298" s="68"/>
      <c r="H1298" s="66"/>
      <c r="I1298" s="68"/>
      <c r="J1298" s="68"/>
      <c r="K1298" s="68"/>
    </row>
    <row r="1299" spans="2:11" ht="15">
      <c r="B1299" s="66"/>
      <c r="C1299" s="66"/>
      <c r="G1299" s="68"/>
      <c r="H1299" s="66"/>
      <c r="I1299" s="68"/>
      <c r="J1299" s="68"/>
      <c r="K1299" s="68"/>
    </row>
    <row r="1300" spans="2:11" ht="15">
      <c r="B1300" s="66"/>
      <c r="C1300" s="66"/>
      <c r="G1300" s="68"/>
      <c r="H1300" s="66"/>
      <c r="I1300" s="68"/>
      <c r="J1300" s="68"/>
      <c r="K1300" s="68"/>
    </row>
    <row r="1301" spans="2:11" ht="15">
      <c r="B1301" s="66"/>
      <c r="C1301" s="66"/>
      <c r="G1301" s="68"/>
      <c r="H1301" s="66"/>
      <c r="I1301" s="68"/>
      <c r="J1301" s="68"/>
      <c r="K1301" s="68"/>
    </row>
    <row r="1302" spans="2:11" ht="15">
      <c r="B1302" s="66"/>
      <c r="C1302" s="66"/>
      <c r="G1302" s="68"/>
      <c r="H1302" s="66"/>
      <c r="I1302" s="68"/>
      <c r="J1302" s="68"/>
      <c r="K1302" s="68"/>
    </row>
    <row r="1303" spans="2:11" ht="15">
      <c r="B1303" s="66"/>
      <c r="C1303" s="66"/>
      <c r="G1303" s="68"/>
      <c r="H1303" s="66"/>
      <c r="I1303" s="68"/>
      <c r="J1303" s="68"/>
      <c r="K1303" s="68"/>
    </row>
    <row r="1304" spans="2:11" ht="15">
      <c r="B1304" s="66"/>
      <c r="C1304" s="66"/>
      <c r="G1304" s="68"/>
      <c r="H1304" s="66"/>
      <c r="I1304" s="68"/>
      <c r="J1304" s="68"/>
      <c r="K1304" s="68"/>
    </row>
    <row r="1305" spans="2:11" ht="15">
      <c r="B1305" s="66"/>
      <c r="C1305" s="66"/>
      <c r="G1305" s="68"/>
      <c r="H1305" s="66"/>
      <c r="I1305" s="68"/>
      <c r="J1305" s="68"/>
      <c r="K1305" s="68"/>
    </row>
    <row r="1306" spans="2:11" ht="15">
      <c r="B1306" s="66"/>
      <c r="C1306" s="66"/>
      <c r="G1306" s="68"/>
      <c r="H1306" s="66"/>
      <c r="I1306" s="68"/>
      <c r="J1306" s="68"/>
      <c r="K1306" s="68"/>
    </row>
    <row r="1307" spans="2:11" ht="15">
      <c r="B1307" s="66"/>
      <c r="C1307" s="66"/>
      <c r="G1307" s="68"/>
      <c r="H1307" s="66"/>
      <c r="I1307" s="68"/>
      <c r="J1307" s="68"/>
      <c r="K1307" s="68"/>
    </row>
    <row r="1308" spans="2:11" ht="15">
      <c r="B1308" s="66"/>
      <c r="C1308" s="66"/>
      <c r="G1308" s="68"/>
      <c r="H1308" s="66"/>
      <c r="I1308" s="68"/>
      <c r="J1308" s="68"/>
      <c r="K1308" s="68"/>
    </row>
    <row r="1309" spans="2:11" ht="15">
      <c r="B1309" s="66"/>
      <c r="C1309" s="66"/>
      <c r="G1309" s="68"/>
      <c r="H1309" s="66"/>
      <c r="I1309" s="68"/>
      <c r="J1309" s="68"/>
      <c r="K1309" s="68"/>
    </row>
    <row r="1310" spans="2:11" ht="15">
      <c r="B1310" s="66"/>
      <c r="C1310" s="66"/>
      <c r="G1310" s="68"/>
      <c r="H1310" s="66"/>
      <c r="I1310" s="68"/>
      <c r="J1310" s="68"/>
      <c r="K1310" s="68"/>
    </row>
    <row r="1311" spans="2:11" ht="15">
      <c r="B1311" s="66"/>
      <c r="C1311" s="66"/>
      <c r="G1311" s="68"/>
      <c r="H1311" s="66"/>
      <c r="I1311" s="68"/>
      <c r="J1311" s="68"/>
      <c r="K1311" s="68"/>
    </row>
    <row r="1312" spans="2:11" ht="15">
      <c r="B1312" s="66"/>
      <c r="C1312" s="66"/>
      <c r="G1312" s="68"/>
      <c r="H1312" s="66"/>
      <c r="I1312" s="68"/>
      <c r="J1312" s="68"/>
      <c r="K1312" s="68"/>
    </row>
    <row r="1313" spans="2:11" ht="15">
      <c r="B1313" s="66"/>
      <c r="C1313" s="66"/>
      <c r="G1313" s="68"/>
      <c r="H1313" s="66"/>
      <c r="I1313" s="68"/>
      <c r="J1313" s="68"/>
      <c r="K1313" s="68"/>
    </row>
    <row r="1314" spans="2:11" ht="15">
      <c r="B1314" s="66"/>
      <c r="C1314" s="66"/>
      <c r="G1314" s="68"/>
      <c r="H1314" s="66"/>
      <c r="I1314" s="68"/>
      <c r="J1314" s="68"/>
      <c r="K1314" s="68"/>
    </row>
    <row r="1315" spans="2:11" ht="15">
      <c r="B1315" s="66"/>
      <c r="C1315" s="66"/>
      <c r="G1315" s="68"/>
      <c r="H1315" s="66"/>
      <c r="I1315" s="68"/>
      <c r="J1315" s="68"/>
      <c r="K1315" s="68"/>
    </row>
    <row r="1316" spans="2:11" ht="15">
      <c r="B1316" s="66"/>
      <c r="C1316" s="66"/>
      <c r="G1316" s="68"/>
      <c r="H1316" s="66"/>
      <c r="I1316" s="68"/>
      <c r="J1316" s="68"/>
      <c r="K1316" s="68"/>
    </row>
    <row r="1317" spans="2:11" ht="15">
      <c r="B1317" s="66"/>
      <c r="C1317" s="66"/>
      <c r="G1317" s="68"/>
      <c r="H1317" s="66"/>
      <c r="I1317" s="68"/>
      <c r="J1317" s="68"/>
      <c r="K1317" s="68"/>
    </row>
    <row r="1318" spans="2:11" ht="15">
      <c r="B1318" s="66"/>
      <c r="C1318" s="66"/>
      <c r="G1318" s="68"/>
      <c r="H1318" s="66"/>
      <c r="I1318" s="68"/>
      <c r="J1318" s="68"/>
      <c r="K1318" s="68"/>
    </row>
    <row r="1319" spans="2:11" ht="15">
      <c r="B1319" s="66"/>
      <c r="C1319" s="66"/>
      <c r="G1319" s="68"/>
      <c r="H1319" s="66"/>
      <c r="I1319" s="68"/>
      <c r="J1319" s="68"/>
      <c r="K1319" s="68"/>
    </row>
    <row r="1320" spans="2:11" ht="15">
      <c r="B1320" s="66"/>
      <c r="C1320" s="66"/>
      <c r="G1320" s="68"/>
      <c r="H1320" s="66"/>
      <c r="I1320" s="68"/>
      <c r="J1320" s="68"/>
      <c r="K1320" s="68"/>
    </row>
    <row r="1321" spans="2:11" ht="15">
      <c r="B1321" s="66"/>
      <c r="C1321" s="66"/>
      <c r="G1321" s="68"/>
      <c r="H1321" s="66"/>
      <c r="I1321" s="68"/>
      <c r="J1321" s="68"/>
      <c r="K1321" s="68"/>
    </row>
    <row r="1322" spans="2:11" ht="15">
      <c r="B1322" s="66"/>
      <c r="C1322" s="66"/>
      <c r="G1322" s="68"/>
      <c r="H1322" s="66"/>
      <c r="I1322" s="68"/>
      <c r="J1322" s="68"/>
      <c r="K1322" s="68"/>
    </row>
    <row r="1323" spans="2:11" ht="15">
      <c r="B1323" s="66"/>
      <c r="C1323" s="66"/>
      <c r="G1323" s="68"/>
      <c r="H1323" s="66"/>
      <c r="I1323" s="68"/>
      <c r="J1323" s="68"/>
      <c r="K1323" s="68"/>
    </row>
    <row r="1324" spans="2:11" ht="15">
      <c r="B1324" s="66"/>
      <c r="C1324" s="66"/>
      <c r="G1324" s="68"/>
      <c r="H1324" s="66"/>
      <c r="I1324" s="68"/>
      <c r="J1324" s="68"/>
      <c r="K1324" s="68"/>
    </row>
    <row r="1325" spans="2:11" ht="15">
      <c r="B1325" s="66"/>
      <c r="C1325" s="66"/>
      <c r="G1325" s="68"/>
      <c r="H1325" s="66"/>
      <c r="I1325" s="68"/>
      <c r="J1325" s="68"/>
      <c r="K1325" s="68"/>
    </row>
    <row r="1326" spans="2:11" ht="15">
      <c r="B1326" s="66"/>
      <c r="C1326" s="66"/>
      <c r="G1326" s="68"/>
      <c r="H1326" s="66"/>
      <c r="I1326" s="68"/>
      <c r="J1326" s="68"/>
      <c r="K1326" s="68"/>
    </row>
    <row r="1327" spans="2:11" ht="15">
      <c r="B1327" s="66"/>
      <c r="C1327" s="66"/>
      <c r="G1327" s="68"/>
      <c r="H1327" s="66"/>
      <c r="I1327" s="68"/>
      <c r="J1327" s="68"/>
      <c r="K1327" s="68"/>
    </row>
    <row r="1328" spans="2:11" ht="15">
      <c r="B1328" s="66"/>
      <c r="C1328" s="66"/>
      <c r="G1328" s="68"/>
      <c r="H1328" s="66"/>
      <c r="I1328" s="68"/>
      <c r="J1328" s="68"/>
      <c r="K1328" s="68"/>
    </row>
    <row r="1329" spans="2:11" ht="15">
      <c r="B1329" s="66"/>
      <c r="C1329" s="66"/>
      <c r="G1329" s="68"/>
      <c r="H1329" s="66"/>
      <c r="I1329" s="68"/>
      <c r="J1329" s="68"/>
      <c r="K1329" s="68"/>
    </row>
    <row r="1330" spans="2:11" ht="15">
      <c r="B1330" s="66"/>
      <c r="C1330" s="66"/>
      <c r="G1330" s="68"/>
      <c r="H1330" s="66"/>
      <c r="I1330" s="68"/>
      <c r="J1330" s="68"/>
      <c r="K1330" s="68"/>
    </row>
    <row r="1331" spans="2:11" ht="15">
      <c r="B1331" s="66"/>
      <c r="C1331" s="66"/>
      <c r="G1331" s="68"/>
      <c r="H1331" s="66"/>
      <c r="I1331" s="68"/>
      <c r="J1331" s="68"/>
      <c r="K1331" s="68"/>
    </row>
    <row r="1332" spans="2:11" ht="15">
      <c r="B1332" s="66"/>
      <c r="C1332" s="66"/>
      <c r="G1332" s="68"/>
      <c r="H1332" s="66"/>
      <c r="I1332" s="68"/>
      <c r="J1332" s="68"/>
      <c r="K1332" s="68"/>
    </row>
    <row r="1333" spans="2:11" ht="15">
      <c r="B1333" s="66"/>
      <c r="C1333" s="66"/>
      <c r="G1333" s="68"/>
      <c r="H1333" s="66"/>
      <c r="I1333" s="68"/>
      <c r="J1333" s="68"/>
      <c r="K1333" s="68"/>
    </row>
    <row r="1334" spans="2:11" ht="15">
      <c r="B1334" s="66"/>
      <c r="C1334" s="66"/>
      <c r="G1334" s="68"/>
      <c r="H1334" s="66"/>
      <c r="I1334" s="68"/>
      <c r="J1334" s="68"/>
      <c r="K1334" s="68"/>
    </row>
    <row r="1335" spans="2:11" ht="15">
      <c r="B1335" s="66"/>
      <c r="C1335" s="66"/>
      <c r="G1335" s="68"/>
      <c r="H1335" s="66"/>
      <c r="I1335" s="68"/>
      <c r="J1335" s="68"/>
      <c r="K1335" s="68"/>
    </row>
    <row r="1336" spans="2:11" ht="15">
      <c r="B1336" s="66"/>
      <c r="C1336" s="66"/>
      <c r="G1336" s="68"/>
      <c r="H1336" s="66"/>
      <c r="I1336" s="68"/>
      <c r="J1336" s="68"/>
      <c r="K1336" s="68"/>
    </row>
    <row r="1337" spans="2:11" ht="15">
      <c r="B1337" s="66"/>
      <c r="C1337" s="66"/>
      <c r="G1337" s="68"/>
      <c r="H1337" s="66"/>
      <c r="I1337" s="68"/>
      <c r="J1337" s="68"/>
      <c r="K1337" s="68"/>
    </row>
    <row r="1338" spans="2:11" ht="15">
      <c r="B1338" s="66"/>
      <c r="C1338" s="66"/>
      <c r="G1338" s="68"/>
      <c r="H1338" s="66"/>
      <c r="I1338" s="68"/>
      <c r="J1338" s="68"/>
      <c r="K1338" s="68"/>
    </row>
    <row r="1339" spans="2:11" ht="15">
      <c r="B1339" s="66"/>
      <c r="C1339" s="66"/>
      <c r="G1339" s="68"/>
      <c r="H1339" s="66"/>
      <c r="I1339" s="68"/>
      <c r="J1339" s="68"/>
      <c r="K1339" s="68"/>
    </row>
    <row r="1340" spans="2:11" ht="15">
      <c r="B1340" s="66"/>
      <c r="C1340" s="66"/>
      <c r="G1340" s="68"/>
      <c r="H1340" s="66"/>
      <c r="I1340" s="68"/>
      <c r="J1340" s="68"/>
      <c r="K1340" s="68"/>
    </row>
    <row r="1341" spans="2:11" ht="15">
      <c r="B1341" s="66"/>
      <c r="C1341" s="66"/>
      <c r="G1341" s="68"/>
      <c r="H1341" s="66"/>
      <c r="I1341" s="68"/>
      <c r="J1341" s="68"/>
      <c r="K1341" s="68"/>
    </row>
    <row r="1342" spans="2:11" ht="15">
      <c r="B1342" s="66"/>
      <c r="C1342" s="66"/>
      <c r="G1342" s="68"/>
      <c r="H1342" s="66"/>
      <c r="I1342" s="68"/>
      <c r="J1342" s="68"/>
      <c r="K1342" s="68"/>
    </row>
    <row r="1343" spans="2:11" ht="15">
      <c r="B1343" s="66"/>
      <c r="C1343" s="66"/>
      <c r="G1343" s="68"/>
      <c r="H1343" s="66"/>
      <c r="I1343" s="68"/>
      <c r="J1343" s="68"/>
      <c r="K1343" s="68"/>
    </row>
    <row r="1344" spans="2:11" ht="15">
      <c r="B1344" s="66"/>
      <c r="C1344" s="66"/>
      <c r="G1344" s="68"/>
      <c r="H1344" s="66"/>
      <c r="I1344" s="68"/>
      <c r="J1344" s="68"/>
      <c r="K1344" s="68"/>
    </row>
    <row r="1345" spans="2:11" ht="15">
      <c r="B1345" s="66"/>
      <c r="C1345" s="66"/>
      <c r="G1345" s="68"/>
      <c r="H1345" s="66"/>
      <c r="I1345" s="68"/>
      <c r="J1345" s="68"/>
      <c r="K1345" s="68"/>
    </row>
    <row r="1346" spans="2:11" ht="15">
      <c r="B1346" s="66"/>
      <c r="C1346" s="66"/>
      <c r="G1346" s="68"/>
      <c r="H1346" s="66"/>
      <c r="I1346" s="68"/>
      <c r="J1346" s="68"/>
      <c r="K1346" s="68"/>
    </row>
    <row r="1347" spans="2:11" ht="15">
      <c r="B1347" s="66"/>
      <c r="C1347" s="66"/>
      <c r="G1347" s="68"/>
      <c r="H1347" s="66"/>
      <c r="I1347" s="68"/>
      <c r="J1347" s="68"/>
      <c r="K1347" s="68"/>
    </row>
    <row r="1348" spans="2:11" ht="15">
      <c r="B1348" s="66"/>
      <c r="C1348" s="66"/>
      <c r="G1348" s="68"/>
      <c r="H1348" s="66"/>
      <c r="I1348" s="68"/>
      <c r="J1348" s="68"/>
      <c r="K1348" s="68"/>
    </row>
    <row r="1349" spans="2:11" ht="15">
      <c r="B1349" s="66"/>
      <c r="C1349" s="66"/>
      <c r="G1349" s="68"/>
      <c r="H1349" s="66"/>
      <c r="I1349" s="68"/>
      <c r="J1349" s="68"/>
      <c r="K1349" s="68"/>
    </row>
    <row r="1350" spans="2:11" ht="15">
      <c r="B1350" s="66"/>
      <c r="C1350" s="66"/>
      <c r="G1350" s="68"/>
      <c r="H1350" s="66"/>
      <c r="I1350" s="68"/>
      <c r="J1350" s="68"/>
      <c r="K1350" s="68"/>
    </row>
    <row r="1351" spans="2:11" ht="15">
      <c r="B1351" s="66"/>
      <c r="C1351" s="66"/>
      <c r="G1351" s="68"/>
      <c r="H1351" s="66"/>
      <c r="I1351" s="68"/>
      <c r="J1351" s="68"/>
      <c r="K1351" s="68"/>
    </row>
    <row r="1352" spans="2:11" ht="15">
      <c r="B1352" s="66"/>
      <c r="C1352" s="66"/>
      <c r="G1352" s="68"/>
      <c r="H1352" s="66"/>
      <c r="I1352" s="68"/>
      <c r="J1352" s="68"/>
      <c r="K1352" s="68"/>
    </row>
    <row r="1353" spans="2:11" ht="15">
      <c r="B1353" s="66"/>
      <c r="C1353" s="66"/>
      <c r="G1353" s="68"/>
      <c r="H1353" s="66"/>
      <c r="I1353" s="68"/>
      <c r="J1353" s="68"/>
      <c r="K1353" s="68"/>
    </row>
    <row r="1354" spans="2:11" ht="15">
      <c r="B1354" s="66"/>
      <c r="C1354" s="66"/>
      <c r="G1354" s="68"/>
      <c r="H1354" s="66"/>
      <c r="I1354" s="68"/>
      <c r="J1354" s="68"/>
      <c r="K1354" s="68"/>
    </row>
    <row r="1355" spans="2:11" ht="15">
      <c r="B1355" s="66"/>
      <c r="C1355" s="66"/>
      <c r="G1355" s="68"/>
      <c r="H1355" s="66"/>
      <c r="I1355" s="68"/>
      <c r="J1355" s="68"/>
      <c r="K1355" s="68"/>
    </row>
    <row r="1356" spans="2:11" ht="15">
      <c r="B1356" s="66"/>
      <c r="C1356" s="66"/>
      <c r="G1356" s="68"/>
      <c r="H1356" s="66"/>
      <c r="I1356" s="68"/>
      <c r="J1356" s="68"/>
      <c r="K1356" s="68"/>
    </row>
    <row r="1357" spans="2:11" ht="15">
      <c r="B1357" s="66"/>
      <c r="C1357" s="66"/>
      <c r="G1357" s="68"/>
      <c r="H1357" s="66"/>
      <c r="I1357" s="68"/>
      <c r="J1357" s="68"/>
      <c r="K1357" s="68"/>
    </row>
    <row r="1358" spans="2:11" ht="15">
      <c r="B1358" s="66"/>
      <c r="C1358" s="66"/>
      <c r="G1358" s="68"/>
      <c r="H1358" s="66"/>
      <c r="I1358" s="68"/>
      <c r="J1358" s="68"/>
      <c r="K1358" s="68"/>
    </row>
    <row r="1359" spans="2:11" ht="15">
      <c r="B1359" s="66"/>
      <c r="C1359" s="66"/>
      <c r="G1359" s="68"/>
      <c r="H1359" s="66"/>
      <c r="I1359" s="68"/>
      <c r="J1359" s="68"/>
      <c r="K1359" s="68"/>
    </row>
    <row r="1360" spans="2:11" ht="15">
      <c r="B1360" s="66"/>
      <c r="C1360" s="66"/>
      <c r="G1360" s="68"/>
      <c r="H1360" s="66"/>
      <c r="I1360" s="68"/>
      <c r="J1360" s="68"/>
      <c r="K1360" s="68"/>
    </row>
    <row r="1361" spans="2:11" ht="15">
      <c r="B1361" s="66"/>
      <c r="C1361" s="66"/>
      <c r="G1361" s="68"/>
      <c r="H1361" s="66"/>
      <c r="I1361" s="68"/>
      <c r="J1361" s="68"/>
      <c r="K1361" s="68"/>
    </row>
    <row r="1362" spans="2:11" ht="15">
      <c r="B1362" s="66"/>
      <c r="C1362" s="66"/>
      <c r="G1362" s="68"/>
      <c r="H1362" s="66"/>
      <c r="I1362" s="68"/>
      <c r="J1362" s="68"/>
      <c r="K1362" s="68"/>
    </row>
    <row r="1363" spans="2:11" ht="15">
      <c r="B1363" s="66"/>
      <c r="C1363" s="66"/>
      <c r="G1363" s="68"/>
      <c r="H1363" s="66"/>
      <c r="I1363" s="68"/>
      <c r="J1363" s="68"/>
      <c r="K1363" s="68"/>
    </row>
    <row r="1364" spans="2:11" ht="15">
      <c r="B1364" s="66"/>
      <c r="C1364" s="66"/>
      <c r="G1364" s="68"/>
      <c r="H1364" s="66"/>
      <c r="I1364" s="68"/>
      <c r="J1364" s="68"/>
      <c r="K1364" s="68"/>
    </row>
    <row r="1365" spans="2:11" ht="15">
      <c r="B1365" s="66"/>
      <c r="C1365" s="66"/>
      <c r="G1365" s="68"/>
      <c r="H1365" s="66"/>
      <c r="I1365" s="68"/>
      <c r="J1365" s="68"/>
      <c r="K1365" s="68"/>
    </row>
    <row r="1366" spans="2:11" ht="15">
      <c r="B1366" s="66"/>
      <c r="C1366" s="66"/>
      <c r="G1366" s="68"/>
      <c r="H1366" s="66"/>
      <c r="I1366" s="68"/>
      <c r="J1366" s="68"/>
      <c r="K1366" s="68"/>
    </row>
    <row r="1367" spans="2:11" ht="15">
      <c r="B1367" s="66"/>
      <c r="C1367" s="66"/>
      <c r="G1367" s="68"/>
      <c r="H1367" s="66"/>
      <c r="I1367" s="68"/>
      <c r="J1367" s="68"/>
      <c r="K1367" s="68"/>
    </row>
    <row r="1368" spans="2:11" ht="15">
      <c r="B1368" s="66"/>
      <c r="C1368" s="66"/>
      <c r="G1368" s="68"/>
      <c r="H1368" s="66"/>
      <c r="I1368" s="68"/>
      <c r="J1368" s="68"/>
      <c r="K1368" s="68"/>
    </row>
    <row r="1369" spans="2:11" ht="15">
      <c r="B1369" s="66"/>
      <c r="C1369" s="66"/>
      <c r="G1369" s="68"/>
      <c r="H1369" s="66"/>
      <c r="I1369" s="68"/>
      <c r="J1369" s="68"/>
      <c r="K1369" s="68"/>
    </row>
    <row r="1370" spans="2:11" ht="15">
      <c r="B1370" s="66"/>
      <c r="C1370" s="66"/>
      <c r="G1370" s="68"/>
      <c r="H1370" s="66"/>
      <c r="I1370" s="68"/>
      <c r="J1370" s="68"/>
      <c r="K1370" s="68"/>
    </row>
    <row r="1371" spans="2:11" ht="15">
      <c r="B1371" s="66"/>
      <c r="C1371" s="66"/>
      <c r="G1371" s="68"/>
      <c r="H1371" s="66"/>
      <c r="I1371" s="68"/>
      <c r="J1371" s="68"/>
      <c r="K1371" s="68"/>
    </row>
    <row r="1372" spans="2:11" ht="15">
      <c r="B1372" s="66"/>
      <c r="C1372" s="66"/>
      <c r="G1372" s="68"/>
      <c r="H1372" s="66"/>
      <c r="I1372" s="68"/>
      <c r="J1372" s="68"/>
      <c r="K1372" s="68"/>
    </row>
    <row r="1373" spans="2:11" ht="15">
      <c r="B1373" s="66"/>
      <c r="C1373" s="66"/>
      <c r="G1373" s="68"/>
      <c r="H1373" s="66"/>
      <c r="I1373" s="68"/>
      <c r="J1373" s="68"/>
      <c r="K1373" s="68"/>
    </row>
    <row r="1374" spans="2:11" ht="15">
      <c r="B1374" s="66"/>
      <c r="C1374" s="66"/>
      <c r="G1374" s="68"/>
      <c r="H1374" s="66"/>
      <c r="I1374" s="68"/>
      <c r="J1374" s="68"/>
      <c r="K1374" s="68"/>
    </row>
    <row r="1375" spans="2:11" ht="15">
      <c r="B1375" s="66"/>
      <c r="C1375" s="66"/>
      <c r="G1375" s="68"/>
      <c r="H1375" s="66"/>
      <c r="I1375" s="68"/>
      <c r="J1375" s="68"/>
      <c r="K1375" s="68"/>
    </row>
    <row r="1376" spans="2:11" ht="15">
      <c r="B1376" s="66"/>
      <c r="C1376" s="66"/>
      <c r="G1376" s="68"/>
      <c r="H1376" s="66"/>
      <c r="I1376" s="68"/>
      <c r="J1376" s="68"/>
      <c r="K1376" s="68"/>
    </row>
    <row r="1377" spans="2:11" ht="15">
      <c r="B1377" s="66"/>
      <c r="C1377" s="66"/>
      <c r="G1377" s="68"/>
      <c r="H1377" s="66"/>
      <c r="I1377" s="68"/>
      <c r="J1377" s="68"/>
      <c r="K1377" s="68"/>
    </row>
    <row r="1378" spans="2:11" ht="15">
      <c r="B1378" s="66"/>
      <c r="C1378" s="66"/>
      <c r="G1378" s="68"/>
      <c r="H1378" s="66"/>
      <c r="I1378" s="68"/>
      <c r="J1378" s="68"/>
      <c r="K1378" s="68"/>
    </row>
    <row r="1379" spans="2:11" ht="15">
      <c r="B1379" s="66"/>
      <c r="C1379" s="66"/>
      <c r="G1379" s="68"/>
      <c r="H1379" s="66"/>
      <c r="I1379" s="68"/>
      <c r="J1379" s="68"/>
      <c r="K1379" s="68"/>
    </row>
    <row r="1380" spans="2:11" ht="15">
      <c r="B1380" s="66"/>
      <c r="C1380" s="66"/>
      <c r="G1380" s="68"/>
      <c r="H1380" s="66"/>
      <c r="I1380" s="68"/>
      <c r="J1380" s="68"/>
      <c r="K1380" s="68"/>
    </row>
    <row r="1381" spans="2:11" ht="15">
      <c r="B1381" s="66"/>
      <c r="C1381" s="66"/>
      <c r="G1381" s="68"/>
      <c r="H1381" s="66"/>
      <c r="I1381" s="68"/>
      <c r="J1381" s="68"/>
      <c r="K1381" s="68"/>
    </row>
    <row r="1382" spans="2:11" ht="15">
      <c r="B1382" s="66"/>
      <c r="C1382" s="66"/>
      <c r="G1382" s="68"/>
      <c r="H1382" s="66"/>
      <c r="I1382" s="68"/>
      <c r="J1382" s="68"/>
      <c r="K1382" s="68"/>
    </row>
    <row r="1383" spans="2:11" ht="15">
      <c r="B1383" s="66"/>
      <c r="C1383" s="66"/>
      <c r="G1383" s="68"/>
      <c r="H1383" s="66"/>
      <c r="I1383" s="68"/>
      <c r="J1383" s="68"/>
      <c r="K1383" s="68"/>
    </row>
    <row r="1384" spans="2:11" ht="15">
      <c r="B1384" s="66"/>
      <c r="C1384" s="66"/>
      <c r="G1384" s="68"/>
      <c r="H1384" s="66"/>
      <c r="I1384" s="68"/>
      <c r="J1384" s="68"/>
      <c r="K1384" s="68"/>
    </row>
    <row r="1385" spans="2:11" ht="15">
      <c r="B1385" s="66"/>
      <c r="C1385" s="66"/>
      <c r="G1385" s="68"/>
      <c r="H1385" s="66"/>
      <c r="I1385" s="68"/>
      <c r="J1385" s="68"/>
      <c r="K1385" s="68"/>
    </row>
    <row r="1386" spans="2:11" ht="15">
      <c r="B1386" s="66"/>
      <c r="C1386" s="66"/>
      <c r="G1386" s="68"/>
      <c r="H1386" s="66"/>
      <c r="I1386" s="68"/>
      <c r="J1386" s="68"/>
      <c r="K1386" s="68"/>
    </row>
    <row r="1387" spans="2:11" ht="15">
      <c r="B1387" s="66"/>
      <c r="C1387" s="66"/>
      <c r="G1387" s="68"/>
      <c r="H1387" s="66"/>
      <c r="I1387" s="68"/>
      <c r="J1387" s="68"/>
      <c r="K1387" s="68"/>
    </row>
    <row r="1388" spans="2:11" ht="15">
      <c r="B1388" s="66"/>
      <c r="C1388" s="66"/>
      <c r="G1388" s="68"/>
      <c r="H1388" s="66"/>
      <c r="I1388" s="68"/>
      <c r="J1388" s="68"/>
      <c r="K1388" s="68"/>
    </row>
    <row r="1389" spans="2:11" ht="15">
      <c r="B1389" s="66"/>
      <c r="C1389" s="66"/>
      <c r="G1389" s="68"/>
      <c r="H1389" s="66"/>
      <c r="I1389" s="68"/>
      <c r="J1389" s="68"/>
      <c r="K1389" s="68"/>
    </row>
    <row r="1390" spans="2:11" ht="15">
      <c r="B1390" s="66"/>
      <c r="C1390" s="66"/>
      <c r="G1390" s="68"/>
      <c r="H1390" s="66"/>
      <c r="I1390" s="68"/>
      <c r="J1390" s="68"/>
      <c r="K1390" s="68"/>
    </row>
    <row r="1391" spans="2:11" ht="15">
      <c r="B1391" s="66"/>
      <c r="C1391" s="66"/>
      <c r="G1391" s="68"/>
      <c r="H1391" s="66"/>
      <c r="I1391" s="68"/>
      <c r="J1391" s="68"/>
      <c r="K1391" s="68"/>
    </row>
    <row r="1392" spans="2:11" ht="15">
      <c r="B1392" s="66"/>
      <c r="C1392" s="66"/>
      <c r="G1392" s="68"/>
      <c r="H1392" s="66"/>
      <c r="I1392" s="68"/>
      <c r="J1392" s="68"/>
      <c r="K1392" s="68"/>
    </row>
    <row r="1393" spans="2:11" ht="15">
      <c r="B1393" s="66"/>
      <c r="C1393" s="66"/>
      <c r="G1393" s="68"/>
      <c r="H1393" s="66"/>
      <c r="I1393" s="68"/>
      <c r="J1393" s="68"/>
      <c r="K1393" s="68"/>
    </row>
    <row r="1394" spans="2:11" ht="15">
      <c r="B1394" s="66"/>
      <c r="C1394" s="66"/>
      <c r="G1394" s="68"/>
      <c r="H1394" s="66"/>
      <c r="I1394" s="68"/>
      <c r="J1394" s="68"/>
      <c r="K1394" s="68"/>
    </row>
    <row r="1395" spans="2:11" ht="15">
      <c r="B1395" s="66"/>
      <c r="C1395" s="66"/>
      <c r="G1395" s="68"/>
      <c r="H1395" s="66"/>
      <c r="I1395" s="68"/>
      <c r="J1395" s="68"/>
      <c r="K1395" s="68"/>
    </row>
    <row r="1396" spans="2:11" ht="15">
      <c r="B1396" s="66"/>
      <c r="C1396" s="66"/>
      <c r="G1396" s="68"/>
      <c r="H1396" s="66"/>
      <c r="I1396" s="68"/>
      <c r="J1396" s="68"/>
      <c r="K1396" s="68"/>
    </row>
    <row r="1397" spans="2:11" ht="15">
      <c r="B1397" s="66"/>
      <c r="C1397" s="66"/>
      <c r="G1397" s="68"/>
      <c r="H1397" s="66"/>
      <c r="I1397" s="68"/>
      <c r="J1397" s="68"/>
      <c r="K1397" s="68"/>
    </row>
    <row r="1398" spans="2:11" ht="15">
      <c r="B1398" s="66"/>
      <c r="C1398" s="66"/>
      <c r="G1398" s="68"/>
      <c r="H1398" s="66"/>
      <c r="I1398" s="68"/>
      <c r="J1398" s="68"/>
      <c r="K1398" s="68"/>
    </row>
    <row r="1399" spans="2:11" ht="15">
      <c r="B1399" s="66"/>
      <c r="C1399" s="66"/>
      <c r="G1399" s="68"/>
      <c r="H1399" s="66"/>
      <c r="I1399" s="68"/>
      <c r="J1399" s="68"/>
      <c r="K1399" s="68"/>
    </row>
    <row r="1400" spans="2:11" ht="15">
      <c r="B1400" s="66"/>
      <c r="C1400" s="66"/>
      <c r="G1400" s="68"/>
      <c r="H1400" s="66"/>
      <c r="I1400" s="68"/>
      <c r="J1400" s="68"/>
      <c r="K1400" s="68"/>
    </row>
    <row r="1401" spans="2:11" ht="15">
      <c r="B1401" s="66"/>
      <c r="C1401" s="66"/>
      <c r="G1401" s="68"/>
      <c r="H1401" s="66"/>
      <c r="I1401" s="68"/>
      <c r="J1401" s="68"/>
      <c r="K1401" s="68"/>
    </row>
    <row r="1402" spans="2:11" ht="15">
      <c r="B1402" s="66"/>
      <c r="C1402" s="66"/>
      <c r="G1402" s="68"/>
      <c r="H1402" s="66"/>
      <c r="I1402" s="68"/>
      <c r="J1402" s="68"/>
      <c r="K1402" s="68"/>
    </row>
    <row r="1403" spans="2:11" ht="15">
      <c r="B1403" s="66"/>
      <c r="C1403" s="66"/>
      <c r="G1403" s="68"/>
      <c r="H1403" s="66"/>
      <c r="I1403" s="68"/>
      <c r="J1403" s="68"/>
      <c r="K1403" s="68"/>
    </row>
    <row r="1404" spans="2:11" ht="15">
      <c r="B1404" s="66"/>
      <c r="C1404" s="66"/>
      <c r="G1404" s="68"/>
      <c r="H1404" s="66"/>
      <c r="I1404" s="68"/>
      <c r="J1404" s="68"/>
      <c r="K1404" s="68"/>
    </row>
    <row r="1405" spans="2:11" ht="15">
      <c r="B1405" s="66"/>
      <c r="C1405" s="66"/>
      <c r="G1405" s="68"/>
      <c r="H1405" s="66"/>
      <c r="I1405" s="68"/>
      <c r="J1405" s="68"/>
      <c r="K1405" s="68"/>
    </row>
    <row r="1406" spans="2:11" ht="15">
      <c r="B1406" s="66"/>
      <c r="C1406" s="66"/>
      <c r="G1406" s="68"/>
      <c r="H1406" s="66"/>
      <c r="I1406" s="68"/>
      <c r="J1406" s="68"/>
      <c r="K1406" s="68"/>
    </row>
    <row r="1407" spans="2:11" ht="15">
      <c r="B1407" s="66"/>
      <c r="C1407" s="66"/>
      <c r="G1407" s="68"/>
      <c r="H1407" s="66"/>
      <c r="I1407" s="68"/>
      <c r="J1407" s="68"/>
      <c r="K1407" s="68"/>
    </row>
    <row r="1408" spans="2:11" ht="15">
      <c r="B1408" s="66"/>
      <c r="C1408" s="66"/>
      <c r="G1408" s="68"/>
      <c r="H1408" s="66"/>
      <c r="I1408" s="68"/>
      <c r="J1408" s="68"/>
      <c r="K1408" s="68"/>
    </row>
    <row r="1409" spans="2:11" ht="15">
      <c r="B1409" s="66"/>
      <c r="C1409" s="66"/>
      <c r="G1409" s="68"/>
      <c r="H1409" s="66"/>
      <c r="I1409" s="68"/>
      <c r="J1409" s="68"/>
      <c r="K1409" s="68"/>
    </row>
    <row r="1410" spans="2:11" ht="15">
      <c r="B1410" s="66"/>
      <c r="C1410" s="66"/>
      <c r="G1410" s="68"/>
      <c r="H1410" s="66"/>
      <c r="I1410" s="68"/>
      <c r="J1410" s="68"/>
      <c r="K1410" s="68"/>
    </row>
    <row r="1411" spans="2:11" ht="15">
      <c r="B1411" s="66"/>
      <c r="C1411" s="66"/>
      <c r="G1411" s="68"/>
      <c r="H1411" s="66"/>
      <c r="I1411" s="68"/>
      <c r="J1411" s="68"/>
      <c r="K1411" s="68"/>
    </row>
    <row r="1412" spans="2:11" ht="15">
      <c r="B1412" s="66"/>
      <c r="C1412" s="66"/>
      <c r="G1412" s="68"/>
      <c r="H1412" s="66"/>
      <c r="I1412" s="68"/>
      <c r="J1412" s="68"/>
      <c r="K1412" s="68"/>
    </row>
    <row r="1413" spans="2:11" ht="15">
      <c r="B1413" s="66"/>
      <c r="C1413" s="66"/>
      <c r="G1413" s="68"/>
      <c r="H1413" s="66"/>
      <c r="I1413" s="68"/>
      <c r="J1413" s="68"/>
      <c r="K1413" s="68"/>
    </row>
    <row r="1414" spans="2:11" ht="15">
      <c r="B1414" s="66"/>
      <c r="C1414" s="66"/>
      <c r="G1414" s="68"/>
      <c r="H1414" s="66"/>
      <c r="I1414" s="68"/>
      <c r="J1414" s="68"/>
      <c r="K1414" s="68"/>
    </row>
    <row r="1415" spans="2:11" ht="15">
      <c r="B1415" s="66"/>
      <c r="C1415" s="66"/>
      <c r="G1415" s="68"/>
      <c r="H1415" s="66"/>
      <c r="I1415" s="68"/>
      <c r="J1415" s="68"/>
      <c r="K1415" s="68"/>
    </row>
    <row r="1416" spans="2:11" ht="15">
      <c r="B1416" s="66"/>
      <c r="C1416" s="66"/>
      <c r="G1416" s="68"/>
      <c r="H1416" s="66"/>
      <c r="I1416" s="68"/>
      <c r="J1416" s="68"/>
      <c r="K1416" s="68"/>
    </row>
    <row r="1417" spans="2:11" ht="15">
      <c r="B1417" s="66"/>
      <c r="C1417" s="66"/>
      <c r="G1417" s="68"/>
      <c r="H1417" s="66"/>
      <c r="I1417" s="68"/>
      <c r="J1417" s="68"/>
      <c r="K1417" s="68"/>
    </row>
    <row r="1418" spans="2:11" ht="15">
      <c r="B1418" s="66"/>
      <c r="C1418" s="66"/>
      <c r="G1418" s="68"/>
      <c r="H1418" s="66"/>
      <c r="I1418" s="68"/>
      <c r="J1418" s="68"/>
      <c r="K1418" s="68"/>
    </row>
    <row r="1419" spans="2:11" ht="15">
      <c r="B1419" s="66"/>
      <c r="C1419" s="66"/>
      <c r="G1419" s="68"/>
      <c r="H1419" s="66"/>
      <c r="I1419" s="68"/>
      <c r="J1419" s="68"/>
      <c r="K1419" s="68"/>
    </row>
    <row r="1420" spans="2:11" ht="15">
      <c r="B1420" s="66"/>
      <c r="C1420" s="66"/>
      <c r="G1420" s="68"/>
      <c r="H1420" s="66"/>
      <c r="I1420" s="68"/>
      <c r="J1420" s="68"/>
      <c r="K1420" s="68"/>
    </row>
    <row r="1421" spans="2:11" ht="15">
      <c r="B1421" s="66"/>
      <c r="C1421" s="66"/>
      <c r="G1421" s="68"/>
      <c r="H1421" s="66"/>
      <c r="I1421" s="68"/>
      <c r="J1421" s="68"/>
      <c r="K1421" s="68"/>
    </row>
    <row r="1422" spans="2:11" ht="15">
      <c r="B1422" s="66"/>
      <c r="C1422" s="66"/>
      <c r="G1422" s="68"/>
      <c r="H1422" s="66"/>
      <c r="I1422" s="68"/>
      <c r="J1422" s="68"/>
      <c r="K1422" s="68"/>
    </row>
    <row r="1423" spans="2:11" ht="15">
      <c r="B1423" s="66"/>
      <c r="C1423" s="66"/>
      <c r="G1423" s="68"/>
      <c r="H1423" s="66"/>
      <c r="I1423" s="68"/>
      <c r="J1423" s="68"/>
      <c r="K1423" s="68"/>
    </row>
    <row r="1424" spans="2:11" ht="15">
      <c r="B1424" s="66"/>
      <c r="C1424" s="66"/>
      <c r="G1424" s="68"/>
      <c r="H1424" s="66"/>
      <c r="I1424" s="68"/>
      <c r="J1424" s="68"/>
      <c r="K1424" s="68"/>
    </row>
    <row r="1425" spans="2:11" ht="15">
      <c r="B1425" s="66"/>
      <c r="C1425" s="66"/>
      <c r="G1425" s="68"/>
      <c r="H1425" s="66"/>
      <c r="I1425" s="68"/>
      <c r="J1425" s="68"/>
      <c r="K1425" s="68"/>
    </row>
    <row r="1426" spans="2:11" ht="15">
      <c r="B1426" s="66"/>
      <c r="C1426" s="66"/>
      <c r="G1426" s="68"/>
      <c r="H1426" s="66"/>
      <c r="I1426" s="68"/>
      <c r="J1426" s="68"/>
      <c r="K1426" s="68"/>
    </row>
    <row r="1427" spans="2:11" ht="15">
      <c r="B1427" s="66"/>
      <c r="C1427" s="66"/>
      <c r="G1427" s="68"/>
      <c r="H1427" s="66"/>
      <c r="I1427" s="68"/>
      <c r="J1427" s="68"/>
      <c r="K1427" s="68"/>
    </row>
    <row r="1428" spans="2:11" ht="15">
      <c r="B1428" s="66"/>
      <c r="C1428" s="66"/>
      <c r="G1428" s="68"/>
      <c r="H1428" s="66"/>
      <c r="I1428" s="68"/>
      <c r="J1428" s="68"/>
      <c r="K1428" s="68"/>
    </row>
    <row r="1429" spans="2:11" ht="15">
      <c r="B1429" s="66"/>
      <c r="C1429" s="66"/>
      <c r="G1429" s="68"/>
      <c r="H1429" s="66"/>
      <c r="I1429" s="68"/>
      <c r="J1429" s="68"/>
      <c r="K1429" s="68"/>
    </row>
    <row r="1430" spans="2:11" ht="15">
      <c r="B1430" s="66"/>
      <c r="C1430" s="66"/>
      <c r="G1430" s="68"/>
      <c r="H1430" s="66"/>
      <c r="I1430" s="68"/>
      <c r="J1430" s="68"/>
      <c r="K1430" s="68"/>
    </row>
    <row r="1431" spans="2:11" ht="15">
      <c r="B1431" s="66"/>
      <c r="C1431" s="66"/>
      <c r="G1431" s="68"/>
      <c r="H1431" s="66"/>
      <c r="I1431" s="68"/>
      <c r="J1431" s="68"/>
      <c r="K1431" s="68"/>
    </row>
    <row r="1432" spans="2:11" ht="15">
      <c r="B1432" s="66"/>
      <c r="C1432" s="66"/>
      <c r="G1432" s="68"/>
      <c r="H1432" s="66"/>
      <c r="I1432" s="68"/>
      <c r="J1432" s="68"/>
      <c r="K1432" s="68"/>
    </row>
    <row r="1433" spans="2:11" ht="15">
      <c r="B1433" s="66"/>
      <c r="C1433" s="66"/>
      <c r="G1433" s="68"/>
      <c r="H1433" s="66"/>
      <c r="I1433" s="68"/>
      <c r="J1433" s="68"/>
      <c r="K1433" s="68"/>
    </row>
    <row r="1434" spans="2:11" ht="15">
      <c r="B1434" s="66"/>
      <c r="C1434" s="66"/>
      <c r="G1434" s="68"/>
      <c r="H1434" s="66"/>
      <c r="I1434" s="68"/>
      <c r="J1434" s="68"/>
      <c r="K1434" s="68"/>
    </row>
    <row r="1435" spans="2:11" ht="15">
      <c r="B1435" s="66"/>
      <c r="C1435" s="66"/>
      <c r="G1435" s="68"/>
      <c r="H1435" s="66"/>
      <c r="I1435" s="68"/>
      <c r="J1435" s="68"/>
      <c r="K1435" s="68"/>
    </row>
    <row r="1436" spans="2:11" ht="15">
      <c r="B1436" s="66"/>
      <c r="C1436" s="66"/>
      <c r="G1436" s="68"/>
      <c r="H1436" s="66"/>
      <c r="I1436" s="68"/>
      <c r="J1436" s="68"/>
      <c r="K1436" s="68"/>
    </row>
    <row r="1437" spans="2:11" ht="15">
      <c r="B1437" s="66"/>
      <c r="C1437" s="66"/>
      <c r="G1437" s="68"/>
      <c r="H1437" s="66"/>
      <c r="I1437" s="68"/>
      <c r="J1437" s="68"/>
      <c r="K1437" s="68"/>
    </row>
    <row r="1438" spans="2:11" ht="15">
      <c r="B1438" s="66"/>
      <c r="C1438" s="66"/>
      <c r="G1438" s="68"/>
      <c r="H1438" s="66"/>
      <c r="I1438" s="68"/>
      <c r="J1438" s="68"/>
      <c r="K1438" s="68"/>
    </row>
    <row r="1439" spans="2:11" ht="15">
      <c r="B1439" s="66"/>
      <c r="C1439" s="66"/>
      <c r="G1439" s="68"/>
      <c r="H1439" s="66"/>
      <c r="I1439" s="68"/>
      <c r="J1439" s="68"/>
      <c r="K1439" s="68"/>
    </row>
    <row r="1440" spans="2:11" ht="15">
      <c r="B1440" s="66"/>
      <c r="C1440" s="66"/>
      <c r="G1440" s="68"/>
      <c r="H1440" s="66"/>
      <c r="I1440" s="68"/>
      <c r="J1440" s="68"/>
      <c r="K1440" s="68"/>
    </row>
    <row r="1441" spans="2:11" ht="15">
      <c r="B1441" s="66"/>
      <c r="C1441" s="66"/>
      <c r="G1441" s="68"/>
      <c r="H1441" s="66"/>
      <c r="I1441" s="68"/>
      <c r="J1441" s="68"/>
      <c r="K1441" s="68"/>
    </row>
    <row r="1442" spans="2:11" ht="15">
      <c r="B1442" s="66"/>
      <c r="C1442" s="66"/>
      <c r="G1442" s="68"/>
      <c r="H1442" s="66"/>
      <c r="I1442" s="68"/>
      <c r="J1442" s="68"/>
      <c r="K1442" s="68"/>
    </row>
    <row r="1443" spans="2:11" ht="15">
      <c r="B1443" s="66"/>
      <c r="C1443" s="66"/>
      <c r="G1443" s="68"/>
      <c r="H1443" s="66"/>
      <c r="I1443" s="68"/>
      <c r="J1443" s="68"/>
      <c r="K1443" s="68"/>
    </row>
    <row r="1444" spans="2:11" ht="15">
      <c r="B1444" s="66"/>
      <c r="C1444" s="66"/>
      <c r="G1444" s="68"/>
      <c r="H1444" s="66"/>
      <c r="I1444" s="68"/>
      <c r="J1444" s="68"/>
      <c r="K1444" s="68"/>
    </row>
    <row r="1445" spans="2:11" ht="15">
      <c r="B1445" s="66"/>
      <c r="C1445" s="66"/>
      <c r="G1445" s="68"/>
      <c r="H1445" s="66"/>
      <c r="I1445" s="68"/>
      <c r="J1445" s="68"/>
      <c r="K1445" s="68"/>
    </row>
    <row r="1446" spans="2:11" ht="15">
      <c r="B1446" s="66"/>
      <c r="C1446" s="66"/>
      <c r="G1446" s="68"/>
      <c r="H1446" s="66"/>
      <c r="I1446" s="68"/>
      <c r="J1446" s="68"/>
      <c r="K1446" s="68"/>
    </row>
    <row r="1447" spans="2:11" ht="15">
      <c r="B1447" s="66"/>
      <c r="C1447" s="66"/>
      <c r="G1447" s="68"/>
      <c r="H1447" s="66"/>
      <c r="I1447" s="68"/>
      <c r="J1447" s="68"/>
      <c r="K1447" s="68"/>
    </row>
    <row r="1448" spans="2:11" ht="15">
      <c r="B1448" s="66"/>
      <c r="C1448" s="66"/>
      <c r="G1448" s="68"/>
      <c r="H1448" s="66"/>
      <c r="I1448" s="68"/>
      <c r="J1448" s="68"/>
      <c r="K1448" s="68"/>
    </row>
    <row r="1449" spans="2:11" ht="15">
      <c r="B1449" s="66"/>
      <c r="C1449" s="66"/>
      <c r="G1449" s="68"/>
      <c r="H1449" s="66"/>
      <c r="I1449" s="68"/>
      <c r="J1449" s="68"/>
      <c r="K1449" s="68"/>
    </row>
    <row r="1450" spans="2:11" ht="15">
      <c r="B1450" s="66"/>
      <c r="C1450" s="66"/>
      <c r="G1450" s="68"/>
      <c r="H1450" s="66"/>
      <c r="I1450" s="68"/>
      <c r="J1450" s="68"/>
      <c r="K1450" s="68"/>
    </row>
    <row r="1451" spans="2:11" ht="15">
      <c r="B1451" s="66"/>
      <c r="C1451" s="66"/>
      <c r="G1451" s="68"/>
      <c r="H1451" s="66"/>
      <c r="I1451" s="68"/>
      <c r="J1451" s="68"/>
      <c r="K1451" s="68"/>
    </row>
    <row r="1452" spans="2:11" ht="15">
      <c r="B1452" s="66"/>
      <c r="C1452" s="66"/>
      <c r="G1452" s="68"/>
      <c r="H1452" s="66"/>
      <c r="I1452" s="68"/>
      <c r="J1452" s="68"/>
      <c r="K1452" s="68"/>
    </row>
    <row r="1453" spans="2:11" ht="15">
      <c r="B1453" s="66"/>
      <c r="C1453" s="66"/>
      <c r="G1453" s="68"/>
      <c r="H1453" s="66"/>
      <c r="I1453" s="68"/>
      <c r="J1453" s="68"/>
      <c r="K1453" s="68"/>
    </row>
    <row r="1454" spans="2:11" ht="15">
      <c r="B1454" s="66"/>
      <c r="C1454" s="66"/>
      <c r="G1454" s="68"/>
      <c r="H1454" s="66"/>
      <c r="I1454" s="68"/>
      <c r="J1454" s="68"/>
      <c r="K1454" s="68"/>
    </row>
    <row r="1455" spans="2:11" ht="15">
      <c r="B1455" s="66"/>
      <c r="C1455" s="66"/>
      <c r="G1455" s="68"/>
      <c r="H1455" s="66"/>
      <c r="I1455" s="68"/>
      <c r="J1455" s="68"/>
      <c r="K1455" s="68"/>
    </row>
    <row r="1456" spans="2:11" ht="15">
      <c r="B1456" s="66"/>
      <c r="C1456" s="66"/>
      <c r="G1456" s="68"/>
      <c r="H1456" s="66"/>
      <c r="I1456" s="68"/>
      <c r="J1456" s="68"/>
      <c r="K1456" s="68"/>
    </row>
    <row r="1457" spans="2:11" ht="15">
      <c r="B1457" s="66"/>
      <c r="C1457" s="66"/>
      <c r="G1457" s="68"/>
      <c r="H1457" s="66"/>
      <c r="I1457" s="68"/>
      <c r="J1457" s="68"/>
      <c r="K1457" s="68"/>
    </row>
    <row r="1458" spans="2:11" ht="15">
      <c r="B1458" s="66"/>
      <c r="C1458" s="66"/>
      <c r="G1458" s="68"/>
      <c r="H1458" s="66"/>
      <c r="I1458" s="68"/>
      <c r="J1458" s="68"/>
      <c r="K1458" s="68"/>
    </row>
    <row r="1459" spans="2:11" ht="15">
      <c r="B1459" s="66"/>
      <c r="C1459" s="66"/>
      <c r="G1459" s="68"/>
      <c r="H1459" s="66"/>
      <c r="I1459" s="68"/>
      <c r="J1459" s="68"/>
      <c r="K1459" s="68"/>
    </row>
    <row r="1460" spans="2:11" ht="15">
      <c r="B1460" s="66"/>
      <c r="C1460" s="66"/>
      <c r="G1460" s="68"/>
      <c r="H1460" s="66"/>
      <c r="I1460" s="68"/>
      <c r="J1460" s="68"/>
      <c r="K1460" s="68"/>
    </row>
    <row r="1461" spans="2:11" ht="15">
      <c r="B1461" s="66"/>
      <c r="C1461" s="66"/>
      <c r="G1461" s="68"/>
      <c r="H1461" s="66"/>
      <c r="I1461" s="68"/>
      <c r="J1461" s="68"/>
      <c r="K1461" s="68"/>
    </row>
    <row r="1462" spans="2:11" ht="15">
      <c r="B1462" s="66"/>
      <c r="C1462" s="66"/>
      <c r="G1462" s="68"/>
      <c r="H1462" s="66"/>
      <c r="I1462" s="68"/>
      <c r="J1462" s="68"/>
      <c r="K1462" s="68"/>
    </row>
    <row r="1463" spans="2:11" ht="15">
      <c r="B1463" s="66"/>
      <c r="C1463" s="66"/>
      <c r="G1463" s="68"/>
      <c r="H1463" s="66"/>
      <c r="I1463" s="68"/>
      <c r="J1463" s="68"/>
      <c r="K1463" s="68"/>
    </row>
    <row r="1464" spans="2:11" ht="15">
      <c r="B1464" s="66"/>
      <c r="C1464" s="66"/>
      <c r="G1464" s="68"/>
      <c r="H1464" s="66"/>
      <c r="I1464" s="68"/>
      <c r="J1464" s="68"/>
      <c r="K1464" s="68"/>
    </row>
    <row r="1465" spans="2:11" ht="15">
      <c r="B1465" s="66"/>
      <c r="C1465" s="66"/>
      <c r="G1465" s="68"/>
      <c r="H1465" s="66"/>
      <c r="I1465" s="68"/>
      <c r="J1465" s="68"/>
      <c r="K1465" s="68"/>
    </row>
    <row r="1466" spans="2:11" ht="15">
      <c r="B1466" s="66"/>
      <c r="C1466" s="66"/>
      <c r="G1466" s="68"/>
      <c r="H1466" s="66"/>
      <c r="I1466" s="68"/>
      <c r="J1466" s="68"/>
      <c r="K1466" s="68"/>
    </row>
    <row r="1467" spans="2:11" ht="15">
      <c r="B1467" s="66"/>
      <c r="C1467" s="66"/>
      <c r="G1467" s="68"/>
      <c r="H1467" s="66"/>
      <c r="I1467" s="68"/>
      <c r="J1467" s="68"/>
      <c r="K1467" s="68"/>
    </row>
    <row r="1468" spans="2:11" ht="15">
      <c r="B1468" s="66"/>
      <c r="C1468" s="66"/>
      <c r="G1468" s="68"/>
      <c r="H1468" s="66"/>
      <c r="I1468" s="68"/>
      <c r="J1468" s="68"/>
      <c r="K1468" s="68"/>
    </row>
    <row r="1469" spans="2:11" ht="15">
      <c r="B1469" s="66"/>
      <c r="C1469" s="66"/>
      <c r="G1469" s="68"/>
      <c r="H1469" s="66"/>
      <c r="I1469" s="68"/>
      <c r="J1469" s="68"/>
      <c r="K1469" s="68"/>
    </row>
    <row r="1470" spans="2:11" ht="15">
      <c r="B1470" s="66"/>
      <c r="C1470" s="66"/>
      <c r="G1470" s="68"/>
      <c r="H1470" s="66"/>
      <c r="I1470" s="68"/>
      <c r="J1470" s="68"/>
      <c r="K1470" s="68"/>
    </row>
    <row r="1471" spans="2:11" ht="15">
      <c r="B1471" s="66"/>
      <c r="C1471" s="66"/>
      <c r="G1471" s="68"/>
      <c r="H1471" s="66"/>
      <c r="I1471" s="68"/>
      <c r="J1471" s="68"/>
      <c r="K1471" s="68"/>
    </row>
    <row r="1472" spans="2:11" ht="15">
      <c r="B1472" s="66"/>
      <c r="C1472" s="66"/>
      <c r="G1472" s="68"/>
      <c r="H1472" s="66"/>
      <c r="I1472" s="68"/>
      <c r="J1472" s="68"/>
      <c r="K1472" s="68"/>
    </row>
    <row r="1473" spans="2:11" ht="15">
      <c r="B1473" s="66"/>
      <c r="C1473" s="66"/>
      <c r="G1473" s="68"/>
      <c r="H1473" s="66"/>
      <c r="I1473" s="68"/>
      <c r="J1473" s="68"/>
      <c r="K1473" s="68"/>
    </row>
    <row r="1474" spans="2:11" ht="15">
      <c r="B1474" s="66"/>
      <c r="C1474" s="66"/>
      <c r="G1474" s="68"/>
      <c r="H1474" s="66"/>
      <c r="I1474" s="68"/>
      <c r="J1474" s="68"/>
      <c r="K1474" s="68"/>
    </row>
    <row r="1475" spans="2:11" ht="15">
      <c r="B1475" s="66"/>
      <c r="C1475" s="66"/>
      <c r="G1475" s="68"/>
      <c r="H1475" s="66"/>
      <c r="I1475" s="68"/>
      <c r="J1475" s="68"/>
      <c r="K1475" s="68"/>
    </row>
    <row r="1476" spans="2:11" ht="15">
      <c r="B1476" s="66"/>
      <c r="C1476" s="66"/>
      <c r="G1476" s="68"/>
      <c r="H1476" s="66"/>
      <c r="I1476" s="68"/>
      <c r="J1476" s="68"/>
      <c r="K1476" s="68"/>
    </row>
    <row r="1477" spans="2:11" ht="15">
      <c r="B1477" s="66"/>
      <c r="C1477" s="66"/>
      <c r="G1477" s="68"/>
      <c r="H1477" s="66"/>
      <c r="I1477" s="68"/>
      <c r="J1477" s="68"/>
      <c r="K1477" s="68"/>
    </row>
    <row r="1478" spans="2:11" ht="15">
      <c r="B1478" s="66"/>
      <c r="C1478" s="66"/>
      <c r="G1478" s="68"/>
      <c r="H1478" s="66"/>
      <c r="I1478" s="68"/>
      <c r="J1478" s="68"/>
      <c r="K1478" s="68"/>
    </row>
    <row r="1479" spans="2:11" ht="15">
      <c r="B1479" s="66"/>
      <c r="C1479" s="66"/>
      <c r="G1479" s="68"/>
      <c r="H1479" s="66"/>
      <c r="I1479" s="68"/>
      <c r="J1479" s="68"/>
      <c r="K1479" s="68"/>
    </row>
    <row r="1480" spans="2:11" ht="15">
      <c r="B1480" s="66"/>
      <c r="C1480" s="66"/>
      <c r="G1480" s="68"/>
      <c r="H1480" s="66"/>
      <c r="I1480" s="68"/>
      <c r="J1480" s="68"/>
      <c r="K1480" s="68"/>
    </row>
    <row r="1481" spans="2:11" ht="15">
      <c r="B1481" s="66"/>
      <c r="C1481" s="66"/>
      <c r="G1481" s="68"/>
      <c r="H1481" s="66"/>
      <c r="I1481" s="68"/>
      <c r="J1481" s="68"/>
      <c r="K1481" s="68"/>
    </row>
    <row r="1482" spans="2:11" ht="15">
      <c r="B1482" s="66"/>
      <c r="C1482" s="66"/>
      <c r="G1482" s="68"/>
      <c r="H1482" s="66"/>
      <c r="I1482" s="68"/>
      <c r="J1482" s="68"/>
      <c r="K1482" s="68"/>
    </row>
    <row r="1483" spans="2:11" ht="15">
      <c r="B1483" s="66"/>
      <c r="C1483" s="66"/>
      <c r="G1483" s="68"/>
      <c r="H1483" s="66"/>
      <c r="I1483" s="68"/>
      <c r="J1483" s="68"/>
      <c r="K1483" s="68"/>
    </row>
    <row r="1484" spans="2:11" ht="15">
      <c r="B1484" s="66"/>
      <c r="C1484" s="66"/>
      <c r="G1484" s="68"/>
      <c r="H1484" s="66"/>
      <c r="I1484" s="68"/>
      <c r="J1484" s="68"/>
      <c r="K1484" s="68"/>
    </row>
    <row r="1485" spans="2:11" ht="15">
      <c r="B1485" s="66"/>
      <c r="C1485" s="66"/>
      <c r="G1485" s="68"/>
      <c r="H1485" s="66"/>
      <c r="I1485" s="68"/>
      <c r="J1485" s="68"/>
      <c r="K1485" s="68"/>
    </row>
    <row r="1486" spans="2:11" ht="15">
      <c r="B1486" s="66"/>
      <c r="C1486" s="66"/>
      <c r="G1486" s="68"/>
      <c r="H1486" s="66"/>
      <c r="I1486" s="68"/>
      <c r="J1486" s="68"/>
      <c r="K1486" s="68"/>
    </row>
    <row r="1487" spans="2:11" ht="15">
      <c r="B1487" s="66"/>
      <c r="C1487" s="66"/>
      <c r="G1487" s="68"/>
      <c r="H1487" s="66"/>
      <c r="I1487" s="68"/>
      <c r="J1487" s="68"/>
      <c r="K1487" s="68"/>
    </row>
    <row r="1488" spans="2:11" ht="15">
      <c r="B1488" s="66"/>
      <c r="C1488" s="66"/>
      <c r="G1488" s="68"/>
      <c r="H1488" s="66"/>
      <c r="I1488" s="68"/>
      <c r="J1488" s="68"/>
      <c r="K1488" s="68"/>
    </row>
    <row r="1489" spans="2:11" ht="15">
      <c r="B1489" s="66"/>
      <c r="C1489" s="66"/>
      <c r="G1489" s="68"/>
      <c r="H1489" s="66"/>
      <c r="I1489" s="68"/>
      <c r="J1489" s="68"/>
      <c r="K1489" s="68"/>
    </row>
    <row r="1490" spans="2:11" ht="15">
      <c r="B1490" s="66"/>
      <c r="C1490" s="66"/>
      <c r="G1490" s="68"/>
      <c r="H1490" s="66"/>
      <c r="I1490" s="68"/>
      <c r="J1490" s="68"/>
      <c r="K1490" s="68"/>
    </row>
    <row r="1491" spans="2:11" ht="15">
      <c r="B1491" s="66"/>
      <c r="C1491" s="66"/>
      <c r="G1491" s="68"/>
      <c r="H1491" s="66"/>
      <c r="I1491" s="68"/>
      <c r="J1491" s="68"/>
      <c r="K1491" s="68"/>
    </row>
    <row r="1492" spans="2:11" ht="15">
      <c r="B1492" s="66"/>
      <c r="C1492" s="66"/>
      <c r="G1492" s="68"/>
      <c r="H1492" s="66"/>
      <c r="I1492" s="68"/>
      <c r="J1492" s="68"/>
      <c r="K1492" s="68"/>
    </row>
    <row r="1493" spans="2:11" ht="15">
      <c r="B1493" s="66"/>
      <c r="C1493" s="66"/>
      <c r="G1493" s="68"/>
      <c r="H1493" s="66"/>
      <c r="I1493" s="68"/>
      <c r="J1493" s="68"/>
      <c r="K1493" s="68"/>
    </row>
    <row r="1494" spans="2:11" ht="15">
      <c r="B1494" s="66"/>
      <c r="C1494" s="66"/>
      <c r="G1494" s="68"/>
      <c r="H1494" s="66"/>
      <c r="I1494" s="68"/>
      <c r="J1494" s="68"/>
      <c r="K1494" s="68"/>
    </row>
    <row r="1495" spans="2:11" ht="15">
      <c r="B1495" s="66"/>
      <c r="C1495" s="66"/>
      <c r="G1495" s="68"/>
      <c r="H1495" s="66"/>
      <c r="I1495" s="68"/>
      <c r="J1495" s="68"/>
      <c r="K1495" s="68"/>
    </row>
    <row r="1496" spans="2:11" ht="15">
      <c r="B1496" s="66"/>
      <c r="C1496" s="66"/>
      <c r="G1496" s="68"/>
      <c r="H1496" s="66"/>
      <c r="I1496" s="68"/>
      <c r="J1496" s="68"/>
      <c r="K1496" s="68"/>
    </row>
    <row r="1497" spans="2:11" ht="15">
      <c r="B1497" s="66"/>
      <c r="C1497" s="66"/>
      <c r="G1497" s="68"/>
      <c r="H1497" s="66"/>
      <c r="I1497" s="68"/>
      <c r="J1497" s="68"/>
      <c r="K1497" s="68"/>
    </row>
    <row r="1498" spans="2:11" ht="15">
      <c r="B1498" s="66"/>
      <c r="C1498" s="66"/>
      <c r="G1498" s="68"/>
      <c r="H1498" s="66"/>
      <c r="I1498" s="68"/>
      <c r="J1498" s="68"/>
      <c r="K1498" s="68"/>
    </row>
    <row r="1499" spans="2:11" ht="15">
      <c r="B1499" s="66"/>
      <c r="C1499" s="66"/>
      <c r="G1499" s="68"/>
      <c r="H1499" s="66"/>
      <c r="I1499" s="68"/>
      <c r="J1499" s="68"/>
      <c r="K1499" s="68"/>
    </row>
    <row r="1500" spans="2:11" ht="15">
      <c r="B1500" s="66"/>
      <c r="C1500" s="66"/>
      <c r="G1500" s="68"/>
      <c r="H1500" s="66"/>
      <c r="I1500" s="68"/>
      <c r="J1500" s="68"/>
      <c r="K1500" s="68"/>
    </row>
    <row r="1501" spans="2:11" ht="15">
      <c r="B1501" s="66"/>
      <c r="C1501" s="66"/>
      <c r="G1501" s="68"/>
      <c r="H1501" s="66"/>
      <c r="I1501" s="68"/>
      <c r="J1501" s="68"/>
      <c r="K1501" s="68"/>
    </row>
    <row r="1502" spans="2:11" ht="15">
      <c r="B1502" s="66"/>
      <c r="C1502" s="66"/>
      <c r="G1502" s="68"/>
      <c r="H1502" s="66"/>
      <c r="I1502" s="68"/>
      <c r="J1502" s="68"/>
      <c r="K1502" s="68"/>
    </row>
    <row r="1503" spans="2:11" ht="15">
      <c r="B1503" s="66"/>
      <c r="C1503" s="66"/>
      <c r="G1503" s="68"/>
      <c r="H1503" s="66"/>
      <c r="I1503" s="68"/>
      <c r="J1503" s="68"/>
      <c r="K1503" s="68"/>
    </row>
    <row r="1504" spans="2:11" ht="15">
      <c r="B1504" s="66"/>
      <c r="C1504" s="66"/>
      <c r="G1504" s="68"/>
      <c r="H1504" s="66"/>
      <c r="I1504" s="68"/>
      <c r="J1504" s="68"/>
      <c r="K1504" s="68"/>
    </row>
    <row r="1505" spans="2:11" ht="15">
      <c r="B1505" s="66"/>
      <c r="C1505" s="66"/>
      <c r="G1505" s="68"/>
      <c r="H1505" s="66"/>
      <c r="I1505" s="68"/>
      <c r="J1505" s="68"/>
      <c r="K1505" s="68"/>
    </row>
    <row r="1506" spans="2:11" ht="15">
      <c r="B1506" s="66"/>
      <c r="C1506" s="66"/>
      <c r="G1506" s="68"/>
      <c r="H1506" s="66"/>
      <c r="I1506" s="68"/>
      <c r="J1506" s="68"/>
      <c r="K1506" s="68"/>
    </row>
    <row r="1507" spans="2:11" ht="15">
      <c r="B1507" s="66"/>
      <c r="C1507" s="66"/>
      <c r="G1507" s="68"/>
      <c r="H1507" s="66"/>
      <c r="I1507" s="68"/>
      <c r="J1507" s="68"/>
      <c r="K1507" s="68"/>
    </row>
    <row r="1508" spans="2:11" ht="15">
      <c r="B1508" s="66"/>
      <c r="C1508" s="66"/>
      <c r="G1508" s="68"/>
      <c r="H1508" s="66"/>
      <c r="I1508" s="68"/>
      <c r="J1508" s="68"/>
      <c r="K1508" s="68"/>
    </row>
    <row r="1509" spans="2:11" ht="15">
      <c r="B1509" s="66"/>
      <c r="C1509" s="66"/>
      <c r="G1509" s="68"/>
      <c r="H1509" s="66"/>
      <c r="I1509" s="68"/>
      <c r="J1509" s="68"/>
      <c r="K1509" s="68"/>
    </row>
    <row r="1510" spans="2:11" ht="15">
      <c r="B1510" s="66"/>
      <c r="C1510" s="66"/>
      <c r="G1510" s="68"/>
      <c r="H1510" s="66"/>
      <c r="I1510" s="68"/>
      <c r="J1510" s="68"/>
      <c r="K1510" s="68"/>
    </row>
    <row r="1511" spans="2:11" ht="15">
      <c r="B1511" s="66"/>
      <c r="C1511" s="66"/>
      <c r="G1511" s="68"/>
      <c r="H1511" s="66"/>
      <c r="I1511" s="68"/>
      <c r="J1511" s="68"/>
      <c r="K1511" s="68"/>
    </row>
    <row r="1512" spans="2:11" ht="15">
      <c r="B1512" s="66"/>
      <c r="C1512" s="66"/>
      <c r="G1512" s="68"/>
      <c r="H1512" s="66"/>
      <c r="I1512" s="68"/>
      <c r="J1512" s="68"/>
      <c r="K1512" s="68"/>
    </row>
    <row r="1513" spans="2:11" ht="15">
      <c r="B1513" s="66"/>
      <c r="C1513" s="66"/>
      <c r="G1513" s="68"/>
      <c r="H1513" s="66"/>
      <c r="I1513" s="68"/>
      <c r="J1513" s="68"/>
      <c r="K1513" s="68"/>
    </row>
    <row r="1514" spans="2:11" ht="15">
      <c r="B1514" s="66"/>
      <c r="C1514" s="66"/>
      <c r="G1514" s="68"/>
      <c r="H1514" s="66"/>
      <c r="I1514" s="68"/>
      <c r="J1514" s="68"/>
      <c r="K1514" s="68"/>
    </row>
    <row r="1515" spans="2:11" ht="15">
      <c r="B1515" s="66"/>
      <c r="C1515" s="66"/>
      <c r="G1515" s="68"/>
      <c r="H1515" s="66"/>
      <c r="I1515" s="68"/>
      <c r="J1515" s="68"/>
      <c r="K1515" s="68"/>
    </row>
    <row r="1516" spans="2:11" ht="15">
      <c r="B1516" s="66"/>
      <c r="C1516" s="66"/>
      <c r="G1516" s="68"/>
      <c r="H1516" s="66"/>
      <c r="I1516" s="68"/>
      <c r="J1516" s="68"/>
      <c r="K1516" s="68"/>
    </row>
    <row r="1517" spans="2:11" ht="15">
      <c r="B1517" s="66"/>
      <c r="C1517" s="66"/>
      <c r="G1517" s="68"/>
      <c r="H1517" s="66"/>
      <c r="I1517" s="68"/>
      <c r="J1517" s="68"/>
      <c r="K1517" s="68"/>
    </row>
    <row r="1518" spans="2:11" ht="15">
      <c r="B1518" s="66"/>
      <c r="C1518" s="66"/>
      <c r="G1518" s="68"/>
      <c r="H1518" s="66"/>
      <c r="I1518" s="68"/>
      <c r="J1518" s="68"/>
      <c r="K1518" s="68"/>
    </row>
    <row r="1519" spans="2:11" ht="15">
      <c r="B1519" s="66"/>
      <c r="C1519" s="66"/>
      <c r="G1519" s="68"/>
      <c r="H1519" s="66"/>
      <c r="I1519" s="68"/>
      <c r="J1519" s="68"/>
      <c r="K1519" s="68"/>
    </row>
    <row r="1520" spans="2:11" ht="15">
      <c r="B1520" s="66"/>
      <c r="C1520" s="66"/>
      <c r="G1520" s="68"/>
      <c r="H1520" s="66"/>
      <c r="I1520" s="68"/>
      <c r="J1520" s="68"/>
      <c r="K1520" s="68"/>
    </row>
    <row r="1521" spans="2:11" ht="15">
      <c r="B1521" s="66"/>
      <c r="C1521" s="66"/>
      <c r="G1521" s="68"/>
      <c r="H1521" s="66"/>
      <c r="I1521" s="68"/>
      <c r="J1521" s="68"/>
      <c r="K1521" s="68"/>
    </row>
    <row r="1522" spans="2:11" ht="15">
      <c r="B1522" s="66"/>
      <c r="C1522" s="66"/>
      <c r="G1522" s="68"/>
      <c r="H1522" s="66"/>
      <c r="I1522" s="68"/>
      <c r="J1522" s="68"/>
      <c r="K1522" s="68"/>
    </row>
    <row r="1523" spans="2:11" ht="15">
      <c r="B1523" s="66"/>
      <c r="C1523" s="66"/>
      <c r="G1523" s="68"/>
      <c r="H1523" s="66"/>
      <c r="I1523" s="68"/>
      <c r="J1523" s="68"/>
      <c r="K1523" s="68"/>
    </row>
    <row r="1524" spans="2:11" ht="15">
      <c r="B1524" s="66"/>
      <c r="C1524" s="66"/>
      <c r="G1524" s="68"/>
      <c r="H1524" s="66"/>
      <c r="I1524" s="68"/>
      <c r="J1524" s="68"/>
      <c r="K1524" s="68"/>
    </row>
    <row r="1525" spans="2:11" ht="15">
      <c r="B1525" s="66"/>
      <c r="C1525" s="66"/>
      <c r="G1525" s="68"/>
      <c r="H1525" s="66"/>
      <c r="I1525" s="68"/>
      <c r="J1525" s="68"/>
      <c r="K1525" s="68"/>
    </row>
    <row r="1526" spans="2:11" ht="15">
      <c r="B1526" s="66"/>
      <c r="C1526" s="66"/>
      <c r="G1526" s="68"/>
      <c r="H1526" s="66"/>
      <c r="I1526" s="68"/>
      <c r="J1526" s="68"/>
      <c r="K1526" s="68"/>
    </row>
    <row r="1527" spans="2:11" ht="15">
      <c r="B1527" s="66"/>
      <c r="C1527" s="66"/>
      <c r="G1527" s="68"/>
      <c r="H1527" s="66"/>
      <c r="I1527" s="68"/>
      <c r="J1527" s="68"/>
      <c r="K1527" s="68"/>
    </row>
    <row r="1528" spans="2:11" ht="15">
      <c r="B1528" s="66"/>
      <c r="C1528" s="66"/>
      <c r="G1528" s="68"/>
      <c r="H1528" s="66"/>
      <c r="I1528" s="68"/>
      <c r="J1528" s="68"/>
      <c r="K1528" s="68"/>
    </row>
    <row r="1529" spans="2:11" ht="15">
      <c r="B1529" s="66"/>
      <c r="C1529" s="66"/>
      <c r="G1529" s="68"/>
      <c r="H1529" s="66"/>
      <c r="I1529" s="68"/>
      <c r="J1529" s="68"/>
      <c r="K1529" s="68"/>
    </row>
    <row r="1530" spans="2:11" ht="15">
      <c r="B1530" s="66"/>
      <c r="C1530" s="66"/>
      <c r="G1530" s="68"/>
      <c r="H1530" s="66"/>
      <c r="I1530" s="68"/>
      <c r="J1530" s="68"/>
      <c r="K1530" s="68"/>
    </row>
    <row r="1531" spans="2:11" ht="15">
      <c r="B1531" s="66"/>
      <c r="C1531" s="66"/>
      <c r="G1531" s="68"/>
      <c r="H1531" s="66"/>
      <c r="I1531" s="68"/>
      <c r="J1531" s="68"/>
      <c r="K1531" s="68"/>
    </row>
    <row r="1532" spans="2:11" ht="15">
      <c r="B1532" s="66"/>
      <c r="C1532" s="66"/>
      <c r="G1532" s="68"/>
      <c r="H1532" s="66"/>
      <c r="I1532" s="68"/>
      <c r="J1532" s="68"/>
      <c r="K1532" s="68"/>
    </row>
    <row r="1533" spans="2:11" ht="15">
      <c r="B1533" s="66"/>
      <c r="C1533" s="66"/>
      <c r="G1533" s="68"/>
      <c r="H1533" s="66"/>
      <c r="I1533" s="68"/>
      <c r="J1533" s="68"/>
      <c r="K1533" s="68"/>
    </row>
    <row r="1534" spans="2:11" ht="15">
      <c r="B1534" s="66"/>
      <c r="C1534" s="66"/>
      <c r="G1534" s="68"/>
      <c r="H1534" s="66"/>
      <c r="I1534" s="68"/>
      <c r="J1534" s="68"/>
      <c r="K1534" s="68"/>
    </row>
    <row r="1535" spans="2:11" ht="15">
      <c r="B1535" s="66"/>
      <c r="C1535" s="66"/>
      <c r="G1535" s="68"/>
      <c r="H1535" s="66"/>
      <c r="I1535" s="68"/>
      <c r="J1535" s="68"/>
      <c r="K1535" s="68"/>
    </row>
    <row r="1536" spans="2:11" ht="15">
      <c r="B1536" s="66"/>
      <c r="C1536" s="66"/>
      <c r="G1536" s="68"/>
      <c r="H1536" s="66"/>
      <c r="I1536" s="68"/>
      <c r="J1536" s="68"/>
      <c r="K1536" s="68"/>
    </row>
    <row r="1537" spans="2:11" ht="15">
      <c r="B1537" s="66"/>
      <c r="C1537" s="66"/>
      <c r="G1537" s="68"/>
      <c r="H1537" s="66"/>
      <c r="I1537" s="68"/>
      <c r="J1537" s="68"/>
      <c r="K1537" s="68"/>
    </row>
    <row r="1538" spans="2:11" ht="15">
      <c r="B1538" s="66"/>
      <c r="C1538" s="66"/>
      <c r="G1538" s="68"/>
      <c r="H1538" s="66"/>
      <c r="I1538" s="68"/>
      <c r="J1538" s="68"/>
      <c r="K1538" s="68"/>
    </row>
    <row r="1539" spans="2:11" ht="15">
      <c r="B1539" s="66"/>
      <c r="C1539" s="66"/>
      <c r="G1539" s="68"/>
      <c r="H1539" s="66"/>
      <c r="I1539" s="68"/>
      <c r="J1539" s="68"/>
      <c r="K1539" s="68"/>
    </row>
    <row r="1540" spans="2:11" ht="15">
      <c r="B1540" s="66"/>
      <c r="C1540" s="66"/>
      <c r="G1540" s="68"/>
      <c r="H1540" s="66"/>
      <c r="I1540" s="68"/>
      <c r="J1540" s="68"/>
      <c r="K1540" s="68"/>
    </row>
    <row r="1541" spans="2:11" ht="15">
      <c r="B1541" s="66"/>
      <c r="C1541" s="66"/>
      <c r="G1541" s="68"/>
      <c r="H1541" s="66"/>
      <c r="I1541" s="68"/>
      <c r="J1541" s="68"/>
      <c r="K1541" s="68"/>
    </row>
    <row r="1542" spans="2:11" ht="15">
      <c r="B1542" s="66"/>
      <c r="C1542" s="66"/>
      <c r="G1542" s="68"/>
      <c r="H1542" s="66"/>
      <c r="I1542" s="68"/>
      <c r="J1542" s="68"/>
      <c r="K1542" s="68"/>
    </row>
    <row r="1543" spans="2:11" ht="15">
      <c r="B1543" s="66"/>
      <c r="C1543" s="66"/>
      <c r="G1543" s="68"/>
      <c r="H1543" s="66"/>
      <c r="I1543" s="68"/>
      <c r="J1543" s="68"/>
      <c r="K1543" s="68"/>
    </row>
    <row r="1544" spans="2:11" ht="15">
      <c r="B1544" s="66"/>
      <c r="C1544" s="66"/>
      <c r="G1544" s="68"/>
      <c r="H1544" s="66"/>
      <c r="I1544" s="68"/>
      <c r="J1544" s="68"/>
      <c r="K1544" s="68"/>
    </row>
    <row r="1545" spans="2:11" ht="15">
      <c r="B1545" s="66"/>
      <c r="C1545" s="66"/>
      <c r="G1545" s="68"/>
      <c r="H1545" s="66"/>
      <c r="I1545" s="68"/>
      <c r="J1545" s="68"/>
      <c r="K1545" s="68"/>
    </row>
    <row r="1546" spans="2:11" ht="15">
      <c r="B1546" s="66"/>
      <c r="C1546" s="66"/>
      <c r="G1546" s="68"/>
      <c r="H1546" s="66"/>
      <c r="I1546" s="68"/>
      <c r="J1546" s="68"/>
      <c r="K1546" s="68"/>
    </row>
    <row r="1547" spans="2:11" ht="15">
      <c r="B1547" s="66"/>
      <c r="C1547" s="66"/>
      <c r="G1547" s="68"/>
      <c r="H1547" s="66"/>
      <c r="I1547" s="68"/>
      <c r="J1547" s="68"/>
      <c r="K1547" s="68"/>
    </row>
    <row r="1548" spans="2:11" ht="15">
      <c r="B1548" s="66"/>
      <c r="C1548" s="66"/>
      <c r="G1548" s="68"/>
      <c r="H1548" s="66"/>
      <c r="I1548" s="68"/>
      <c r="J1548" s="68"/>
      <c r="K1548" s="68"/>
    </row>
    <row r="1549" spans="2:11" ht="15">
      <c r="B1549" s="66"/>
      <c r="C1549" s="66"/>
      <c r="G1549" s="68"/>
      <c r="H1549" s="66"/>
      <c r="I1549" s="68"/>
      <c r="J1549" s="68"/>
      <c r="K1549" s="68"/>
    </row>
    <row r="1550" spans="2:11" ht="15">
      <c r="B1550" s="66"/>
      <c r="C1550" s="66"/>
      <c r="G1550" s="68"/>
      <c r="H1550" s="66"/>
      <c r="I1550" s="68"/>
      <c r="J1550" s="68"/>
      <c r="K1550" s="68"/>
    </row>
    <row r="1551" spans="2:11" ht="15">
      <c r="B1551" s="66"/>
      <c r="C1551" s="66"/>
      <c r="G1551" s="68"/>
      <c r="H1551" s="66"/>
      <c r="I1551" s="68"/>
      <c r="J1551" s="68"/>
      <c r="K1551" s="68"/>
    </row>
    <row r="1552" spans="2:11" ht="15">
      <c r="B1552" s="66"/>
      <c r="C1552" s="66"/>
      <c r="G1552" s="68"/>
      <c r="H1552" s="66"/>
      <c r="I1552" s="68"/>
      <c r="J1552" s="68"/>
      <c r="K1552" s="68"/>
    </row>
    <row r="1553" spans="2:11" ht="15">
      <c r="B1553" s="66"/>
      <c r="C1553" s="66"/>
      <c r="G1553" s="68"/>
      <c r="H1553" s="66"/>
      <c r="I1553" s="68"/>
      <c r="J1553" s="68"/>
      <c r="K1553" s="68"/>
    </row>
    <row r="1554" spans="2:11" ht="15">
      <c r="B1554" s="66"/>
      <c r="C1554" s="66"/>
      <c r="G1554" s="68"/>
      <c r="H1554" s="66"/>
      <c r="I1554" s="68"/>
      <c r="J1554" s="68"/>
      <c r="K1554" s="68"/>
    </row>
    <row r="1555" spans="2:11" ht="15">
      <c r="B1555" s="66"/>
      <c r="C1555" s="66"/>
      <c r="G1555" s="68"/>
      <c r="H1555" s="66"/>
      <c r="I1555" s="68"/>
      <c r="J1555" s="68"/>
      <c r="K1555" s="68"/>
    </row>
    <row r="1556" spans="2:11" ht="15">
      <c r="B1556" s="66"/>
      <c r="C1556" s="66"/>
      <c r="G1556" s="68"/>
      <c r="H1556" s="66"/>
      <c r="I1556" s="68"/>
      <c r="J1556" s="68"/>
      <c r="K1556" s="68"/>
    </row>
    <row r="1557" spans="2:11" ht="15">
      <c r="B1557" s="66"/>
      <c r="C1557" s="66"/>
      <c r="G1557" s="68"/>
      <c r="H1557" s="66"/>
      <c r="I1557" s="68"/>
      <c r="J1557" s="68"/>
      <c r="K1557" s="68"/>
    </row>
    <row r="1558" spans="2:11" ht="15">
      <c r="B1558" s="66"/>
      <c r="C1558" s="66"/>
      <c r="G1558" s="68"/>
      <c r="H1558" s="66"/>
      <c r="I1558" s="68"/>
      <c r="J1558" s="68"/>
      <c r="K1558" s="68"/>
    </row>
    <row r="1559" spans="2:11" ht="15">
      <c r="B1559" s="66"/>
      <c r="C1559" s="66"/>
      <c r="G1559" s="68"/>
      <c r="H1559" s="66"/>
      <c r="I1559" s="68"/>
      <c r="J1559" s="68"/>
      <c r="K1559" s="68"/>
    </row>
    <row r="1560" spans="2:11" ht="15">
      <c r="B1560" s="66"/>
      <c r="C1560" s="66"/>
      <c r="G1560" s="68"/>
      <c r="H1560" s="66"/>
      <c r="I1560" s="68"/>
      <c r="J1560" s="68"/>
      <c r="K1560" s="68"/>
    </row>
    <row r="1561" spans="2:11" ht="15">
      <c r="B1561" s="66"/>
      <c r="C1561" s="66"/>
      <c r="G1561" s="68"/>
      <c r="H1561" s="66"/>
      <c r="I1561" s="68"/>
      <c r="J1561" s="68"/>
      <c r="K1561" s="68"/>
    </row>
    <row r="1562" spans="2:11" ht="15">
      <c r="B1562" s="66"/>
      <c r="C1562" s="66"/>
      <c r="G1562" s="68"/>
      <c r="H1562" s="66"/>
      <c r="I1562" s="68"/>
      <c r="J1562" s="68"/>
      <c r="K1562" s="68"/>
    </row>
    <row r="1563" spans="2:11" ht="15">
      <c r="B1563" s="66"/>
      <c r="C1563" s="66"/>
      <c r="G1563" s="68"/>
      <c r="H1563" s="66"/>
      <c r="I1563" s="68"/>
      <c r="J1563" s="68"/>
      <c r="K1563" s="68"/>
    </row>
    <row r="1564" spans="2:11" ht="15">
      <c r="B1564" s="66"/>
      <c r="C1564" s="66"/>
      <c r="G1564" s="68"/>
      <c r="H1564" s="66"/>
      <c r="I1564" s="68"/>
      <c r="J1564" s="68"/>
      <c r="K1564" s="68"/>
    </row>
    <row r="1565" spans="2:11" ht="15">
      <c r="B1565" s="66"/>
      <c r="C1565" s="66"/>
      <c r="G1565" s="68"/>
      <c r="H1565" s="66"/>
      <c r="I1565" s="68"/>
      <c r="J1565" s="68"/>
      <c r="K1565" s="68"/>
    </row>
    <row r="1566" spans="2:11" ht="15">
      <c r="B1566" s="66"/>
      <c r="C1566" s="66"/>
      <c r="G1566" s="68"/>
      <c r="H1566" s="66"/>
      <c r="I1566" s="68"/>
      <c r="J1566" s="68"/>
      <c r="K1566" s="68"/>
    </row>
    <row r="1567" spans="2:11" ht="15">
      <c r="B1567" s="66"/>
      <c r="C1567" s="66"/>
      <c r="G1567" s="68"/>
      <c r="H1567" s="66"/>
      <c r="I1567" s="68"/>
      <c r="J1567" s="68"/>
      <c r="K1567" s="68"/>
    </row>
    <row r="1568" spans="2:11" ht="15">
      <c r="B1568" s="66"/>
      <c r="C1568" s="66"/>
      <c r="G1568" s="68"/>
      <c r="H1568" s="66"/>
      <c r="I1568" s="68"/>
      <c r="J1568" s="68"/>
      <c r="K1568" s="68"/>
    </row>
    <row r="1569" spans="2:11" ht="15">
      <c r="B1569" s="66"/>
      <c r="C1569" s="66"/>
      <c r="G1569" s="68"/>
      <c r="H1569" s="66"/>
      <c r="I1569" s="68"/>
      <c r="J1569" s="68"/>
      <c r="K1569" s="68"/>
    </row>
    <row r="1570" spans="2:11" ht="15">
      <c r="B1570" s="66"/>
      <c r="C1570" s="66"/>
      <c r="G1570" s="68"/>
      <c r="H1570" s="66"/>
      <c r="I1570" s="68"/>
      <c r="J1570" s="68"/>
      <c r="K1570" s="68"/>
    </row>
    <row r="1571" spans="2:11" ht="15">
      <c r="B1571" s="66"/>
      <c r="C1571" s="66"/>
      <c r="G1571" s="68"/>
      <c r="H1571" s="66"/>
      <c r="I1571" s="68"/>
      <c r="J1571" s="68"/>
      <c r="K1571" s="68"/>
    </row>
    <row r="1572" spans="2:11" ht="15">
      <c r="B1572" s="66"/>
      <c r="C1572" s="66"/>
      <c r="G1572" s="68"/>
      <c r="H1572" s="66"/>
      <c r="I1572" s="68"/>
      <c r="J1572" s="68"/>
      <c r="K1572" s="68"/>
    </row>
    <row r="1573" spans="2:11" ht="15">
      <c r="B1573" s="66"/>
      <c r="C1573" s="66"/>
      <c r="G1573" s="68"/>
      <c r="H1573" s="66"/>
      <c r="I1573" s="68"/>
      <c r="J1573" s="68"/>
      <c r="K1573" s="68"/>
    </row>
    <row r="1574" spans="2:11" ht="15">
      <c r="B1574" s="66"/>
      <c r="C1574" s="66"/>
      <c r="G1574" s="68"/>
      <c r="H1574" s="66"/>
      <c r="I1574" s="68"/>
      <c r="J1574" s="68"/>
      <c r="K1574" s="68"/>
    </row>
    <row r="1575" spans="2:11" ht="15">
      <c r="B1575" s="66"/>
      <c r="C1575" s="66"/>
      <c r="G1575" s="68"/>
      <c r="H1575" s="66"/>
      <c r="I1575" s="68"/>
      <c r="J1575" s="68"/>
      <c r="K1575" s="68"/>
    </row>
    <row r="1576" spans="2:11" ht="15">
      <c r="B1576" s="66"/>
      <c r="C1576" s="66"/>
      <c r="G1576" s="68"/>
      <c r="H1576" s="66"/>
      <c r="I1576" s="68"/>
      <c r="J1576" s="68"/>
      <c r="K1576" s="68"/>
    </row>
    <row r="1577" spans="2:11" ht="15">
      <c r="B1577" s="66"/>
      <c r="C1577" s="66"/>
      <c r="G1577" s="68"/>
      <c r="H1577" s="66"/>
      <c r="I1577" s="68"/>
      <c r="J1577" s="68"/>
      <c r="K1577" s="68"/>
    </row>
    <row r="1578" spans="2:11" ht="15">
      <c r="B1578" s="66"/>
      <c r="C1578" s="66"/>
      <c r="G1578" s="68"/>
      <c r="H1578" s="66"/>
      <c r="I1578" s="68"/>
      <c r="J1578" s="68"/>
      <c r="K1578" s="68"/>
    </row>
    <row r="1579" spans="2:11" ht="15">
      <c r="B1579" s="66"/>
      <c r="C1579" s="66"/>
      <c r="G1579" s="68"/>
      <c r="H1579" s="66"/>
      <c r="I1579" s="68"/>
      <c r="J1579" s="68"/>
      <c r="K1579" s="68"/>
    </row>
    <row r="1580" spans="2:11" ht="15">
      <c r="B1580" s="66"/>
      <c r="C1580" s="66"/>
      <c r="G1580" s="68"/>
      <c r="H1580" s="66"/>
      <c r="I1580" s="68"/>
      <c r="J1580" s="68"/>
      <c r="K1580" s="68"/>
    </row>
    <row r="1581" spans="2:11" ht="15">
      <c r="B1581" s="66"/>
      <c r="C1581" s="66"/>
      <c r="G1581" s="68"/>
      <c r="H1581" s="66"/>
      <c r="I1581" s="68"/>
      <c r="J1581" s="68"/>
      <c r="K1581" s="68"/>
    </row>
    <row r="1582" spans="2:11" ht="15">
      <c r="B1582" s="66"/>
      <c r="C1582" s="66"/>
      <c r="G1582" s="68"/>
      <c r="H1582" s="66"/>
      <c r="I1582" s="68"/>
      <c r="J1582" s="68"/>
      <c r="K1582" s="68"/>
    </row>
    <row r="1583" spans="2:11" ht="15">
      <c r="B1583" s="66"/>
      <c r="C1583" s="66"/>
      <c r="G1583" s="68"/>
      <c r="H1583" s="66"/>
      <c r="I1583" s="68"/>
      <c r="J1583" s="68"/>
      <c r="K1583" s="68"/>
    </row>
    <row r="1584" spans="2:11" ht="15">
      <c r="B1584" s="66"/>
      <c r="C1584" s="66"/>
      <c r="G1584" s="68"/>
      <c r="H1584" s="66"/>
      <c r="I1584" s="68"/>
      <c r="J1584" s="68"/>
      <c r="K1584" s="68"/>
    </row>
    <row r="1585" spans="2:11" ht="15">
      <c r="B1585" s="66"/>
      <c r="C1585" s="66"/>
      <c r="G1585" s="68"/>
      <c r="H1585" s="66"/>
      <c r="I1585" s="68"/>
      <c r="J1585" s="68"/>
      <c r="K1585" s="68"/>
    </row>
    <row r="1586" spans="2:11" ht="15">
      <c r="B1586" s="66"/>
      <c r="C1586" s="66"/>
      <c r="G1586" s="68"/>
      <c r="H1586" s="66"/>
      <c r="I1586" s="68"/>
      <c r="J1586" s="68"/>
      <c r="K1586" s="68"/>
    </row>
    <row r="1587" spans="2:11" ht="15">
      <c r="B1587" s="66"/>
      <c r="C1587" s="66"/>
      <c r="G1587" s="68"/>
      <c r="H1587" s="66"/>
      <c r="I1587" s="68"/>
      <c r="J1587" s="68"/>
      <c r="K1587" s="68"/>
    </row>
    <row r="1588" spans="2:11" ht="15">
      <c r="B1588" s="66"/>
      <c r="C1588" s="66"/>
      <c r="G1588" s="68"/>
      <c r="H1588" s="66"/>
      <c r="I1588" s="68"/>
      <c r="J1588" s="68"/>
      <c r="K1588" s="68"/>
    </row>
    <row r="1589" spans="2:11" ht="15">
      <c r="B1589" s="66"/>
      <c r="C1589" s="66"/>
      <c r="G1589" s="68"/>
      <c r="H1589" s="66"/>
      <c r="I1589" s="68"/>
      <c r="J1589" s="68"/>
      <c r="K1589" s="68"/>
    </row>
    <row r="1590" spans="2:11" ht="15">
      <c r="B1590" s="66"/>
      <c r="C1590" s="66"/>
      <c r="G1590" s="68"/>
      <c r="H1590" s="66"/>
      <c r="I1590" s="68"/>
      <c r="J1590" s="68"/>
      <c r="K1590" s="68"/>
    </row>
    <row r="1591" spans="2:11" ht="15">
      <c r="B1591" s="66"/>
      <c r="C1591" s="66"/>
      <c r="G1591" s="68"/>
      <c r="H1591" s="66"/>
      <c r="I1591" s="68"/>
      <c r="J1591" s="68"/>
      <c r="K1591" s="68"/>
    </row>
    <row r="1592" spans="2:11" ht="15">
      <c r="B1592" s="66"/>
      <c r="C1592" s="66"/>
      <c r="G1592" s="68"/>
      <c r="H1592" s="66"/>
      <c r="I1592" s="68"/>
      <c r="J1592" s="68"/>
      <c r="K1592" s="68"/>
    </row>
    <row r="1593" spans="2:11" ht="15">
      <c r="B1593" s="66"/>
      <c r="C1593" s="66"/>
      <c r="G1593" s="68"/>
      <c r="H1593" s="66"/>
      <c r="I1593" s="68"/>
      <c r="J1593" s="68"/>
      <c r="K1593" s="68"/>
    </row>
    <row r="1594" spans="2:11" ht="15">
      <c r="B1594" s="66"/>
      <c r="C1594" s="66"/>
      <c r="G1594" s="68"/>
      <c r="H1594" s="66"/>
      <c r="I1594" s="68"/>
      <c r="J1594" s="68"/>
      <c r="K1594" s="68"/>
    </row>
    <row r="1595" spans="2:11" ht="15">
      <c r="B1595" s="66"/>
      <c r="C1595" s="66"/>
      <c r="G1595" s="68"/>
      <c r="H1595" s="66"/>
      <c r="I1595" s="68"/>
      <c r="J1595" s="68"/>
      <c r="K1595" s="68"/>
    </row>
    <row r="1596" spans="2:11" ht="15">
      <c r="B1596" s="66"/>
      <c r="C1596" s="66"/>
      <c r="G1596" s="68"/>
      <c r="H1596" s="66"/>
      <c r="I1596" s="68"/>
      <c r="J1596" s="68"/>
      <c r="K1596" s="68"/>
    </row>
    <row r="1597" spans="2:11" ht="15">
      <c r="B1597" s="66"/>
      <c r="C1597" s="66"/>
      <c r="G1597" s="68"/>
      <c r="H1597" s="66"/>
      <c r="I1597" s="68"/>
      <c r="J1597" s="68"/>
      <c r="K1597" s="68"/>
    </row>
    <row r="1598" spans="2:11" ht="15">
      <c r="B1598" s="66"/>
      <c r="C1598" s="66"/>
      <c r="G1598" s="68"/>
      <c r="H1598" s="66"/>
      <c r="I1598" s="68"/>
      <c r="J1598" s="68"/>
      <c r="K1598" s="68"/>
    </row>
    <row r="1599" spans="2:11" ht="15">
      <c r="B1599" s="66"/>
      <c r="C1599" s="66"/>
      <c r="G1599" s="68"/>
      <c r="H1599" s="66"/>
      <c r="I1599" s="68"/>
      <c r="J1599" s="68"/>
      <c r="K1599" s="68"/>
    </row>
    <row r="1600" spans="2:11" ht="15">
      <c r="B1600" s="66"/>
      <c r="C1600" s="66"/>
      <c r="G1600" s="68"/>
      <c r="H1600" s="66"/>
      <c r="I1600" s="68"/>
      <c r="J1600" s="68"/>
      <c r="K1600" s="68"/>
    </row>
    <row r="1601" spans="2:11" ht="15">
      <c r="B1601" s="66"/>
      <c r="C1601" s="66"/>
      <c r="G1601" s="68"/>
      <c r="H1601" s="66"/>
      <c r="I1601" s="68"/>
      <c r="J1601" s="68"/>
      <c r="K1601" s="68"/>
    </row>
    <row r="1602" spans="2:11" ht="15">
      <c r="B1602" s="66"/>
      <c r="C1602" s="66"/>
      <c r="G1602" s="68"/>
      <c r="H1602" s="66"/>
      <c r="I1602" s="68"/>
      <c r="J1602" s="68"/>
      <c r="K1602" s="68"/>
    </row>
    <row r="1603" spans="2:11" ht="15">
      <c r="B1603" s="66"/>
      <c r="C1603" s="66"/>
      <c r="G1603" s="68"/>
      <c r="H1603" s="66"/>
      <c r="I1603" s="68"/>
      <c r="J1603" s="68"/>
      <c r="K1603" s="68"/>
    </row>
    <row r="1604" spans="2:11" ht="15">
      <c r="B1604" s="66"/>
      <c r="C1604" s="66"/>
      <c r="G1604" s="68"/>
      <c r="H1604" s="66"/>
      <c r="I1604" s="68"/>
      <c r="J1604" s="68"/>
      <c r="K1604" s="68"/>
    </row>
    <row r="1605" spans="2:11" ht="15">
      <c r="B1605" s="66"/>
      <c r="C1605" s="66"/>
      <c r="G1605" s="68"/>
      <c r="H1605" s="66"/>
      <c r="I1605" s="68"/>
      <c r="J1605" s="68"/>
      <c r="K1605" s="68"/>
    </row>
    <row r="1606" spans="2:11" ht="15">
      <c r="B1606" s="66"/>
      <c r="C1606" s="66"/>
      <c r="G1606" s="68"/>
      <c r="H1606" s="66"/>
      <c r="I1606" s="68"/>
      <c r="J1606" s="68"/>
      <c r="K1606" s="68"/>
    </row>
    <row r="1607" spans="2:11" ht="15">
      <c r="B1607" s="66"/>
      <c r="C1607" s="66"/>
      <c r="G1607" s="68"/>
      <c r="H1607" s="66"/>
      <c r="I1607" s="68"/>
      <c r="J1607" s="68"/>
      <c r="K1607" s="68"/>
    </row>
    <row r="1608" spans="2:11" ht="15">
      <c r="B1608" s="66"/>
      <c r="C1608" s="66"/>
      <c r="G1608" s="68"/>
      <c r="H1608" s="66"/>
      <c r="I1608" s="68"/>
      <c r="J1608" s="68"/>
      <c r="K1608" s="68"/>
    </row>
    <row r="1609" spans="2:11" ht="15">
      <c r="B1609" s="66"/>
      <c r="C1609" s="66"/>
      <c r="G1609" s="68"/>
      <c r="H1609" s="66"/>
      <c r="I1609" s="68"/>
      <c r="J1609" s="68"/>
      <c r="K1609" s="68"/>
    </row>
    <row r="1610" spans="2:11" ht="15">
      <c r="B1610" s="66"/>
      <c r="C1610" s="66"/>
      <c r="G1610" s="68"/>
      <c r="H1610" s="66"/>
      <c r="I1610" s="68"/>
      <c r="J1610" s="68"/>
      <c r="K1610" s="68"/>
    </row>
    <row r="1611" spans="2:11" ht="15">
      <c r="B1611" s="66"/>
      <c r="C1611" s="66"/>
      <c r="G1611" s="68"/>
      <c r="H1611" s="66"/>
      <c r="I1611" s="68"/>
      <c r="J1611" s="68"/>
      <c r="K1611" s="68"/>
    </row>
    <row r="1612" spans="2:11" ht="15">
      <c r="B1612" s="66"/>
      <c r="C1612" s="66"/>
      <c r="G1612" s="68"/>
      <c r="H1612" s="66"/>
      <c r="I1612" s="68"/>
      <c r="J1612" s="68"/>
      <c r="K1612" s="68"/>
    </row>
    <row r="1613" spans="2:11" ht="15">
      <c r="B1613" s="66"/>
      <c r="C1613" s="66"/>
      <c r="G1613" s="68"/>
      <c r="H1613" s="66"/>
      <c r="I1613" s="68"/>
      <c r="J1613" s="68"/>
      <c r="K1613" s="68"/>
    </row>
    <row r="1614" spans="2:11" ht="15">
      <c r="B1614" s="66"/>
      <c r="C1614" s="66"/>
      <c r="G1614" s="68"/>
      <c r="H1614" s="66"/>
      <c r="I1614" s="68"/>
      <c r="J1614" s="68"/>
      <c r="K1614" s="68"/>
    </row>
    <row r="1615" spans="2:11" ht="15">
      <c r="B1615" s="66"/>
      <c r="C1615" s="66"/>
      <c r="G1615" s="68"/>
      <c r="H1615" s="66"/>
      <c r="I1615" s="68"/>
      <c r="J1615" s="68"/>
      <c r="K1615" s="68"/>
    </row>
    <row r="1616" spans="2:11" ht="15">
      <c r="B1616" s="66"/>
      <c r="C1616" s="66"/>
      <c r="G1616" s="68"/>
      <c r="H1616" s="66"/>
      <c r="I1616" s="68"/>
      <c r="J1616" s="68"/>
      <c r="K1616" s="68"/>
    </row>
    <row r="1617" spans="2:11" ht="15">
      <c r="B1617" s="66"/>
      <c r="C1617" s="66"/>
      <c r="G1617" s="68"/>
      <c r="H1617" s="66"/>
      <c r="I1617" s="68"/>
      <c r="J1617" s="68"/>
      <c r="K1617" s="68"/>
    </row>
    <row r="1618" spans="2:11" ht="15">
      <c r="B1618" s="66"/>
      <c r="C1618" s="66"/>
      <c r="G1618" s="68"/>
      <c r="H1618" s="66"/>
      <c r="I1618" s="68"/>
      <c r="J1618" s="68"/>
      <c r="K1618" s="68"/>
    </row>
    <row r="1619" spans="2:11" ht="15">
      <c r="B1619" s="66"/>
      <c r="C1619" s="66"/>
      <c r="G1619" s="68"/>
      <c r="H1619" s="66"/>
      <c r="I1619" s="68"/>
      <c r="J1619" s="68"/>
      <c r="K1619" s="68"/>
    </row>
    <row r="1620" spans="2:11" ht="15">
      <c r="B1620" s="66"/>
      <c r="C1620" s="66"/>
      <c r="G1620" s="68"/>
      <c r="H1620" s="66"/>
      <c r="I1620" s="68"/>
      <c r="J1620" s="68"/>
      <c r="K1620" s="68"/>
    </row>
    <row r="1621" spans="2:11" ht="15">
      <c r="B1621" s="66"/>
      <c r="C1621" s="66"/>
      <c r="G1621" s="68"/>
      <c r="H1621" s="66"/>
      <c r="I1621" s="68"/>
      <c r="J1621" s="68"/>
      <c r="K1621" s="68"/>
    </row>
    <row r="1622" spans="2:11" ht="15">
      <c r="B1622" s="66"/>
      <c r="C1622" s="66"/>
      <c r="G1622" s="68"/>
      <c r="H1622" s="66"/>
      <c r="I1622" s="68"/>
      <c r="J1622" s="68"/>
      <c r="K1622" s="68"/>
    </row>
    <row r="1623" spans="2:11" ht="15">
      <c r="B1623" s="66"/>
      <c r="C1623" s="66"/>
      <c r="G1623" s="68"/>
      <c r="H1623" s="66"/>
      <c r="I1623" s="68"/>
      <c r="J1623" s="68"/>
      <c r="K1623" s="68"/>
    </row>
    <row r="1624" spans="2:11" ht="15">
      <c r="B1624" s="66"/>
      <c r="C1624" s="66"/>
      <c r="G1624" s="68"/>
      <c r="H1624" s="66"/>
      <c r="I1624" s="68"/>
      <c r="J1624" s="68"/>
      <c r="K1624" s="68"/>
    </row>
    <row r="1625" spans="2:11" ht="15">
      <c r="B1625" s="66"/>
      <c r="C1625" s="66"/>
      <c r="G1625" s="68"/>
      <c r="H1625" s="66"/>
      <c r="I1625" s="68"/>
      <c r="J1625" s="68"/>
      <c r="K1625" s="68"/>
    </row>
    <row r="1626" spans="2:11" ht="15">
      <c r="B1626" s="66"/>
      <c r="C1626" s="66"/>
      <c r="G1626" s="68"/>
      <c r="H1626" s="66"/>
      <c r="I1626" s="68"/>
      <c r="J1626" s="68"/>
      <c r="K1626" s="68"/>
    </row>
    <row r="1627" spans="2:11" ht="15">
      <c r="B1627" s="66"/>
      <c r="C1627" s="66"/>
      <c r="G1627" s="68"/>
      <c r="H1627" s="66"/>
      <c r="I1627" s="68"/>
      <c r="J1627" s="68"/>
      <c r="K1627" s="68"/>
    </row>
    <row r="1628" spans="2:11" ht="15">
      <c r="B1628" s="66"/>
      <c r="C1628" s="66"/>
      <c r="G1628" s="68"/>
      <c r="H1628" s="66"/>
      <c r="I1628" s="68"/>
      <c r="J1628" s="68"/>
      <c r="K1628" s="68"/>
    </row>
    <row r="1629" spans="2:11" ht="15">
      <c r="B1629" s="66"/>
      <c r="C1629" s="66"/>
      <c r="G1629" s="68"/>
      <c r="H1629" s="66"/>
      <c r="I1629" s="68"/>
      <c r="J1629" s="68"/>
      <c r="K1629" s="68"/>
    </row>
    <row r="1630" spans="2:11" ht="15">
      <c r="B1630" s="66"/>
      <c r="C1630" s="66"/>
      <c r="G1630" s="68"/>
      <c r="H1630" s="66"/>
      <c r="I1630" s="68"/>
      <c r="J1630" s="68"/>
      <c r="K1630" s="68"/>
    </row>
    <row r="1631" spans="2:11" ht="15">
      <c r="B1631" s="66"/>
      <c r="C1631" s="66"/>
      <c r="G1631" s="68"/>
      <c r="H1631" s="66"/>
      <c r="I1631" s="68"/>
      <c r="J1631" s="68"/>
      <c r="K1631" s="68"/>
    </row>
    <row r="1632" spans="2:11" ht="15">
      <c r="B1632" s="66"/>
      <c r="C1632" s="66"/>
      <c r="G1632" s="68"/>
      <c r="H1632" s="66"/>
      <c r="I1632" s="68"/>
      <c r="J1632" s="68"/>
      <c r="K1632" s="68"/>
    </row>
    <row r="1633" spans="2:11" ht="15">
      <c r="B1633" s="66"/>
      <c r="C1633" s="66"/>
      <c r="G1633" s="68"/>
      <c r="H1633" s="66"/>
      <c r="I1633" s="68"/>
      <c r="J1633" s="68"/>
      <c r="K1633" s="68"/>
    </row>
    <row r="1634" spans="2:11" ht="15">
      <c r="B1634" s="66"/>
      <c r="C1634" s="66"/>
      <c r="G1634" s="68"/>
      <c r="H1634" s="66"/>
      <c r="I1634" s="68"/>
      <c r="J1634" s="68"/>
      <c r="K1634" s="68"/>
    </row>
    <row r="1635" spans="2:11" ht="15">
      <c r="B1635" s="66"/>
      <c r="C1635" s="66"/>
      <c r="G1635" s="68"/>
      <c r="H1635" s="66"/>
      <c r="I1635" s="68"/>
      <c r="J1635" s="68"/>
      <c r="K1635" s="68"/>
    </row>
    <row r="1636" spans="2:11" ht="15">
      <c r="B1636" s="66"/>
      <c r="C1636" s="66"/>
      <c r="G1636" s="68"/>
      <c r="H1636" s="66"/>
      <c r="I1636" s="68"/>
      <c r="J1636" s="68"/>
      <c r="K1636" s="68"/>
    </row>
    <row r="1637" spans="2:11" ht="15">
      <c r="B1637" s="66"/>
      <c r="C1637" s="66"/>
      <c r="G1637" s="68"/>
      <c r="H1637" s="66"/>
      <c r="I1637" s="68"/>
      <c r="J1637" s="68"/>
      <c r="K1637" s="68"/>
    </row>
    <row r="1638" spans="2:11" ht="15">
      <c r="B1638" s="66"/>
      <c r="C1638" s="66"/>
      <c r="G1638" s="68"/>
      <c r="H1638" s="66"/>
      <c r="I1638" s="68"/>
      <c r="J1638" s="68"/>
      <c r="K1638" s="68"/>
    </row>
    <row r="1639" spans="2:11" ht="15">
      <c r="B1639" s="66"/>
      <c r="C1639" s="66"/>
      <c r="G1639" s="68"/>
      <c r="H1639" s="66"/>
      <c r="I1639" s="68"/>
      <c r="J1639" s="68"/>
      <c r="K1639" s="68"/>
    </row>
    <row r="1640" spans="2:11" ht="15">
      <c r="B1640" s="66"/>
      <c r="C1640" s="66"/>
      <c r="G1640" s="68"/>
      <c r="H1640" s="66"/>
      <c r="I1640" s="68"/>
      <c r="J1640" s="68"/>
      <c r="K1640" s="68"/>
    </row>
  </sheetData>
  <sheetProtection/>
  <mergeCells count="14">
    <mergeCell ref="B5:K5"/>
    <mergeCell ref="A6:I6"/>
    <mergeCell ref="G8:G9"/>
    <mergeCell ref="H8:H9"/>
    <mergeCell ref="A1:K3"/>
    <mergeCell ref="A7:K7"/>
    <mergeCell ref="A8:A9"/>
    <mergeCell ref="B8:B9"/>
    <mergeCell ref="C8:C9"/>
    <mergeCell ref="D8:D9"/>
    <mergeCell ref="I8:K8"/>
    <mergeCell ref="E8:E9"/>
    <mergeCell ref="F8:F9"/>
    <mergeCell ref="A4:K4"/>
  </mergeCells>
  <printOptions/>
  <pageMargins left="0.5905511811023623" right="0.1968503937007874" top="0.3937007874015748" bottom="0.3937007874015748" header="0" footer="0"/>
  <pageSetup horizontalDpi="600" verticalDpi="600" orientation="portrait" paperSize="9" scale="60" r:id="rId1"/>
  <rowBreaks count="2" manualBreakCount="2">
    <brk id="210" max="10" man="1"/>
    <brk id="278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66"/>
  <sheetViews>
    <sheetView view="pageBreakPreview" zoomScaleSheetLayoutView="100" workbookViewId="0" topLeftCell="A1">
      <selection activeCell="A3" sqref="A3:L3"/>
    </sheetView>
  </sheetViews>
  <sheetFormatPr defaultColWidth="16.140625" defaultRowHeight="15"/>
  <cols>
    <col min="1" max="1" width="61.8515625" style="50" customWidth="1"/>
    <col min="2" max="2" width="7.00390625" style="67" customWidth="1"/>
    <col min="3" max="3" width="7.57421875" style="67" bestFit="1" customWidth="1"/>
    <col min="4" max="4" width="8.7109375" style="67" customWidth="1"/>
    <col min="5" max="5" width="13.28125" style="66" customWidth="1"/>
    <col min="6" max="6" width="6.28125" style="66" customWidth="1"/>
    <col min="7" max="7" width="5.421875" style="66" customWidth="1"/>
    <col min="8" max="8" width="15.421875" style="68" hidden="1" customWidth="1"/>
    <col min="9" max="9" width="14.7109375" style="69" hidden="1" customWidth="1"/>
    <col min="10" max="12" width="15.8515625" style="69" customWidth="1"/>
    <col min="13" max="13" width="16.28125" style="49" customWidth="1"/>
    <col min="14" max="14" width="13.140625" style="49" customWidth="1"/>
    <col min="15" max="15" width="14.8515625" style="50" customWidth="1"/>
    <col min="16" max="18" width="9.140625" style="50" customWidth="1"/>
    <col min="19" max="19" width="12.57421875" style="50" customWidth="1"/>
    <col min="20" max="241" width="9.140625" style="50" customWidth="1"/>
    <col min="242" max="242" width="61.8515625" style="50" customWidth="1"/>
    <col min="243" max="244" width="7.00390625" style="50" customWidth="1"/>
    <col min="245" max="245" width="8.7109375" style="50" customWidth="1"/>
    <col min="246" max="246" width="10.28125" style="50" customWidth="1"/>
    <col min="247" max="247" width="6.28125" style="50" customWidth="1"/>
    <col min="248" max="248" width="5.421875" style="50" customWidth="1"/>
    <col min="249" max="249" width="15.421875" style="50" customWidth="1"/>
    <col min="250" max="250" width="14.7109375" style="50" customWidth="1"/>
    <col min="251" max="251" width="10.8515625" style="50" customWidth="1"/>
    <col min="252" max="252" width="13.28125" style="50" customWidth="1"/>
    <col min="253" max="253" width="13.7109375" style="50" customWidth="1"/>
    <col min="254" max="16384" width="16.140625" style="50" customWidth="1"/>
  </cols>
  <sheetData>
    <row r="1" spans="1:12" s="125" customFormat="1" ht="15.75" customHeight="1">
      <c r="A1" s="279" t="s">
        <v>617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125" customFormat="1" ht="42.75" customHeight="1">
      <c r="A2" s="285" t="s">
        <v>620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4" ht="14.2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50"/>
      <c r="N3" s="50"/>
    </row>
    <row r="4" spans="1:12" ht="15.75">
      <c r="A4" s="306" t="s">
        <v>600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4" s="52" customFormat="1" ht="14.25" customHeight="1">
      <c r="A5" s="304" t="s">
        <v>0</v>
      </c>
      <c r="B5" s="305" t="s">
        <v>1</v>
      </c>
      <c r="C5" s="305" t="s">
        <v>2</v>
      </c>
      <c r="D5" s="305" t="s">
        <v>3</v>
      </c>
      <c r="E5" s="304" t="s">
        <v>4</v>
      </c>
      <c r="F5" s="304" t="s">
        <v>5</v>
      </c>
      <c r="G5" s="304" t="s">
        <v>6</v>
      </c>
      <c r="H5" s="307" t="s">
        <v>181</v>
      </c>
      <c r="I5" s="307" t="s">
        <v>182</v>
      </c>
      <c r="J5" s="277" t="s">
        <v>607</v>
      </c>
      <c r="K5" s="278"/>
      <c r="L5" s="278"/>
      <c r="M5" s="51"/>
      <c r="N5" s="51"/>
    </row>
    <row r="6" spans="1:13" s="52" customFormat="1" ht="18.75" customHeight="1">
      <c r="A6" s="304"/>
      <c r="B6" s="305"/>
      <c r="C6" s="305"/>
      <c r="D6" s="305"/>
      <c r="E6" s="304"/>
      <c r="F6" s="304"/>
      <c r="G6" s="304"/>
      <c r="H6" s="307"/>
      <c r="I6" s="307"/>
      <c r="J6" s="265" t="s">
        <v>597</v>
      </c>
      <c r="K6" s="265" t="s">
        <v>598</v>
      </c>
      <c r="L6" s="265" t="s">
        <v>599</v>
      </c>
      <c r="M6" s="51"/>
    </row>
    <row r="7" spans="1:12" ht="15">
      <c r="A7" s="5" t="s">
        <v>7</v>
      </c>
      <c r="B7" s="41"/>
      <c r="C7" s="41"/>
      <c r="D7" s="41"/>
      <c r="E7" s="36"/>
      <c r="F7" s="36"/>
      <c r="G7" s="36"/>
      <c r="H7" s="258" t="e">
        <f>H10+H79+H262+H714+#REF!</f>
        <v>#REF!</v>
      </c>
      <c r="I7" s="258">
        <f>J7-K7</f>
        <v>-1082</v>
      </c>
      <c r="J7" s="258">
        <f aca="true" t="shared" si="0" ref="J7:L9">J10+J79+J262+J714</f>
        <v>166162</v>
      </c>
      <c r="K7" s="262">
        <f>K10+K79+K262+K714+K745</f>
        <v>167244</v>
      </c>
      <c r="L7" s="263">
        <f>L10+L79+L262+L714+L745</f>
        <v>176282</v>
      </c>
    </row>
    <row r="8" spans="1:15" ht="15">
      <c r="A8" s="5" t="s">
        <v>8</v>
      </c>
      <c r="B8" s="112">
        <v>1</v>
      </c>
      <c r="C8" s="41"/>
      <c r="D8" s="41"/>
      <c r="E8" s="36"/>
      <c r="F8" s="36"/>
      <c r="G8" s="36"/>
      <c r="H8" s="258" t="e">
        <f>H11+H80+H263+H715+#REF!</f>
        <v>#REF!</v>
      </c>
      <c r="I8" s="258">
        <f aca="true" t="shared" si="1" ref="I8:I79">J8-K8</f>
        <v>-1082</v>
      </c>
      <c r="J8" s="258">
        <f t="shared" si="0"/>
        <v>166162</v>
      </c>
      <c r="K8" s="262">
        <f>K11+K80+K263+K715+K745</f>
        <v>167244</v>
      </c>
      <c r="L8" s="263">
        <f>L11+L80+L263+L715+L745</f>
        <v>176282</v>
      </c>
      <c r="O8" s="49"/>
    </row>
    <row r="9" spans="1:15" ht="15">
      <c r="A9" s="5" t="s">
        <v>9</v>
      </c>
      <c r="B9" s="112">
        <v>2</v>
      </c>
      <c r="C9" s="41"/>
      <c r="D9" s="41"/>
      <c r="E9" s="36"/>
      <c r="F9" s="36"/>
      <c r="G9" s="36"/>
      <c r="H9" s="258" t="e">
        <f>H12+H81+H264+H716+#REF!</f>
        <v>#REF!</v>
      </c>
      <c r="I9" s="258">
        <f t="shared" si="1"/>
        <v>0</v>
      </c>
      <c r="J9" s="258">
        <f t="shared" si="0"/>
        <v>0</v>
      </c>
      <c r="K9" s="262">
        <f t="shared" si="0"/>
        <v>0</v>
      </c>
      <c r="L9" s="262">
        <f t="shared" si="0"/>
        <v>0</v>
      </c>
      <c r="O9" s="49"/>
    </row>
    <row r="10" spans="1:12" ht="15">
      <c r="A10" s="5" t="s">
        <v>10</v>
      </c>
      <c r="B10" s="112" t="s">
        <v>11</v>
      </c>
      <c r="C10" s="41"/>
      <c r="D10" s="41"/>
      <c r="E10" s="36"/>
      <c r="F10" s="36"/>
      <c r="G10" s="36"/>
      <c r="H10" s="258" t="e">
        <f>H13+H39+#REF!</f>
        <v>#REF!</v>
      </c>
      <c r="I10" s="258">
        <f t="shared" si="1"/>
        <v>250</v>
      </c>
      <c r="J10" s="258">
        <f>J13+J39+J46+J52</f>
        <v>7550</v>
      </c>
      <c r="K10" s="262">
        <f>K13+K39+K46+K52</f>
        <v>7300</v>
      </c>
      <c r="L10" s="262">
        <f>L13+L39+L46+L52</f>
        <v>6500</v>
      </c>
    </row>
    <row r="11" spans="1:12" ht="15">
      <c r="A11" s="5" t="s">
        <v>8</v>
      </c>
      <c r="B11" s="112">
        <v>1</v>
      </c>
      <c r="C11" s="41"/>
      <c r="D11" s="41"/>
      <c r="E11" s="36"/>
      <c r="F11" s="36"/>
      <c r="G11" s="36"/>
      <c r="H11" s="258" t="e">
        <f>H19+H22+H25+#REF!</f>
        <v>#REF!</v>
      </c>
      <c r="I11" s="258">
        <f t="shared" si="1"/>
        <v>250</v>
      </c>
      <c r="J11" s="258">
        <f>J19+J22+J25+J64+J51+J70+J34</f>
        <v>7550</v>
      </c>
      <c r="K11" s="262">
        <f>K19+K22+K25+K64+K51+K70+K34</f>
        <v>7300</v>
      </c>
      <c r="L11" s="262">
        <f>L19+L22+L25+L64+L51+L70+L34</f>
        <v>6500</v>
      </c>
    </row>
    <row r="12" spans="1:15" ht="15">
      <c r="A12" s="5" t="s">
        <v>9</v>
      </c>
      <c r="B12" s="112">
        <v>2</v>
      </c>
      <c r="C12" s="41"/>
      <c r="D12" s="41"/>
      <c r="E12" s="36"/>
      <c r="F12" s="36"/>
      <c r="G12" s="36"/>
      <c r="H12" s="258" t="e">
        <f>H45+H58+#REF!+#REF!</f>
        <v>#REF!</v>
      </c>
      <c r="I12" s="258">
        <f t="shared" si="1"/>
        <v>0</v>
      </c>
      <c r="J12" s="258">
        <f>J45+J58+J74+J78+J29+J38</f>
        <v>0</v>
      </c>
      <c r="K12" s="262">
        <f>K45+K58+K74+K78+K29+K38</f>
        <v>0</v>
      </c>
      <c r="L12" s="262">
        <f>L45+L58+L74+L78+L29+L38</f>
        <v>0</v>
      </c>
      <c r="O12" s="49"/>
    </row>
    <row r="13" spans="1:12" ht="15">
      <c r="A13" s="5" t="s">
        <v>12</v>
      </c>
      <c r="B13" s="112" t="s">
        <v>11</v>
      </c>
      <c r="C13" s="112" t="s">
        <v>13</v>
      </c>
      <c r="D13" s="41"/>
      <c r="E13" s="36"/>
      <c r="F13" s="36"/>
      <c r="G13" s="36"/>
      <c r="H13" s="258">
        <f>H14</f>
        <v>2793.4</v>
      </c>
      <c r="I13" s="258">
        <f t="shared" si="1"/>
        <v>50</v>
      </c>
      <c r="J13" s="258">
        <f>J14+J30</f>
        <v>4550</v>
      </c>
      <c r="K13" s="262">
        <f>K14+K30</f>
        <v>4500</v>
      </c>
      <c r="L13" s="262">
        <f>L14+L30</f>
        <v>4500</v>
      </c>
    </row>
    <row r="14" spans="1:12" ht="42.75">
      <c r="A14" s="5" t="s">
        <v>14</v>
      </c>
      <c r="B14" s="112" t="s">
        <v>11</v>
      </c>
      <c r="C14" s="112" t="s">
        <v>13</v>
      </c>
      <c r="D14" s="112" t="s">
        <v>15</v>
      </c>
      <c r="E14" s="259"/>
      <c r="F14" s="259"/>
      <c r="G14" s="259"/>
      <c r="H14" s="258">
        <f>H15</f>
        <v>2793.4</v>
      </c>
      <c r="I14" s="258">
        <f t="shared" si="1"/>
        <v>0</v>
      </c>
      <c r="J14" s="258">
        <f>J15+J26</f>
        <v>4500</v>
      </c>
      <c r="K14" s="262">
        <f>K15+K26</f>
        <v>4500</v>
      </c>
      <c r="L14" s="262">
        <f>L15+L26</f>
        <v>4500</v>
      </c>
    </row>
    <row r="15" spans="1:12" ht="15">
      <c r="A15" s="6" t="s">
        <v>16</v>
      </c>
      <c r="B15" s="42" t="s">
        <v>11</v>
      </c>
      <c r="C15" s="42" t="s">
        <v>13</v>
      </c>
      <c r="D15" s="42" t="s">
        <v>15</v>
      </c>
      <c r="E15" s="38">
        <v>9000000000</v>
      </c>
      <c r="F15" s="36"/>
      <c r="G15" s="36"/>
      <c r="H15" s="46">
        <f>H16</f>
        <v>2793.4</v>
      </c>
      <c r="I15" s="258">
        <f t="shared" si="1"/>
        <v>0</v>
      </c>
      <c r="J15" s="46">
        <f>J16</f>
        <v>4500</v>
      </c>
      <c r="K15" s="46">
        <f>K16</f>
        <v>4500</v>
      </c>
      <c r="L15" s="46">
        <f>L16</f>
        <v>4500</v>
      </c>
    </row>
    <row r="16" spans="1:12" ht="18" customHeight="1">
      <c r="A16" s="6" t="s">
        <v>412</v>
      </c>
      <c r="B16" s="42" t="s">
        <v>11</v>
      </c>
      <c r="C16" s="42" t="s">
        <v>13</v>
      </c>
      <c r="D16" s="42" t="s">
        <v>15</v>
      </c>
      <c r="E16" s="38">
        <v>9000090020</v>
      </c>
      <c r="F16" s="36"/>
      <c r="G16" s="36"/>
      <c r="H16" s="46">
        <f>H17+H20+H23</f>
        <v>2793.4</v>
      </c>
      <c r="I16" s="258">
        <f t="shared" si="1"/>
        <v>0</v>
      </c>
      <c r="J16" s="46">
        <f>J17+J20+J23</f>
        <v>4500</v>
      </c>
      <c r="K16" s="46">
        <f>K17+K20+K23</f>
        <v>4500</v>
      </c>
      <c r="L16" s="46">
        <f>L17+L20+L23</f>
        <v>4500</v>
      </c>
    </row>
    <row r="17" spans="1:12" ht="60">
      <c r="A17" s="6" t="s">
        <v>17</v>
      </c>
      <c r="B17" s="42" t="s">
        <v>11</v>
      </c>
      <c r="C17" s="42" t="s">
        <v>13</v>
      </c>
      <c r="D17" s="42" t="s">
        <v>15</v>
      </c>
      <c r="E17" s="38">
        <v>9000090020</v>
      </c>
      <c r="F17" s="38">
        <v>100</v>
      </c>
      <c r="G17" s="36"/>
      <c r="H17" s="46">
        <f aca="true" t="shared" si="2" ref="H17:L18">H18</f>
        <v>2379</v>
      </c>
      <c r="I17" s="258">
        <f t="shared" si="1"/>
        <v>0</v>
      </c>
      <c r="J17" s="46">
        <f t="shared" si="2"/>
        <v>3600</v>
      </c>
      <c r="K17" s="46">
        <f t="shared" si="2"/>
        <v>3600</v>
      </c>
      <c r="L17" s="46">
        <f t="shared" si="2"/>
        <v>3600</v>
      </c>
    </row>
    <row r="18" spans="1:12" ht="30">
      <c r="A18" s="6" t="s">
        <v>18</v>
      </c>
      <c r="B18" s="42" t="s">
        <v>11</v>
      </c>
      <c r="C18" s="42" t="s">
        <v>13</v>
      </c>
      <c r="D18" s="42" t="s">
        <v>15</v>
      </c>
      <c r="E18" s="38">
        <v>9000090020</v>
      </c>
      <c r="F18" s="38">
        <v>120</v>
      </c>
      <c r="G18" s="36"/>
      <c r="H18" s="46">
        <f t="shared" si="2"/>
        <v>2379</v>
      </c>
      <c r="I18" s="258">
        <f t="shared" si="1"/>
        <v>0</v>
      </c>
      <c r="J18" s="46">
        <f t="shared" si="2"/>
        <v>3600</v>
      </c>
      <c r="K18" s="46">
        <f t="shared" si="2"/>
        <v>3600</v>
      </c>
      <c r="L18" s="46">
        <f t="shared" si="2"/>
        <v>3600</v>
      </c>
    </row>
    <row r="19" spans="1:12" ht="15">
      <c r="A19" s="7" t="s">
        <v>8</v>
      </c>
      <c r="B19" s="42" t="s">
        <v>11</v>
      </c>
      <c r="C19" s="42" t="s">
        <v>13</v>
      </c>
      <c r="D19" s="42" t="s">
        <v>15</v>
      </c>
      <c r="E19" s="38">
        <v>9000090020</v>
      </c>
      <c r="F19" s="38">
        <v>120</v>
      </c>
      <c r="G19" s="38">
        <v>1</v>
      </c>
      <c r="H19" s="46">
        <v>2379</v>
      </c>
      <c r="I19" s="258">
        <f t="shared" si="1"/>
        <v>0</v>
      </c>
      <c r="J19" s="46">
        <v>3600</v>
      </c>
      <c r="K19" s="46">
        <v>3600</v>
      </c>
      <c r="L19" s="46">
        <v>3600</v>
      </c>
    </row>
    <row r="20" spans="1:12" ht="30">
      <c r="A20" s="31" t="s">
        <v>216</v>
      </c>
      <c r="B20" s="42" t="s">
        <v>11</v>
      </c>
      <c r="C20" s="42" t="s">
        <v>13</v>
      </c>
      <c r="D20" s="42" t="s">
        <v>15</v>
      </c>
      <c r="E20" s="38">
        <v>9000090020</v>
      </c>
      <c r="F20" s="38">
        <v>200</v>
      </c>
      <c r="G20" s="36"/>
      <c r="H20" s="46">
        <f aca="true" t="shared" si="3" ref="H20:L21">H21</f>
        <v>399.4</v>
      </c>
      <c r="I20" s="258">
        <f t="shared" si="1"/>
        <v>0</v>
      </c>
      <c r="J20" s="46">
        <f t="shared" si="3"/>
        <v>800</v>
      </c>
      <c r="K20" s="46">
        <f t="shared" si="3"/>
        <v>800</v>
      </c>
      <c r="L20" s="46">
        <f t="shared" si="3"/>
        <v>800</v>
      </c>
    </row>
    <row r="21" spans="1:12" ht="30">
      <c r="A21" s="6" t="s">
        <v>20</v>
      </c>
      <c r="B21" s="42" t="s">
        <v>11</v>
      </c>
      <c r="C21" s="42" t="s">
        <v>13</v>
      </c>
      <c r="D21" s="42" t="s">
        <v>15</v>
      </c>
      <c r="E21" s="38">
        <v>9000090020</v>
      </c>
      <c r="F21" s="38">
        <v>240</v>
      </c>
      <c r="G21" s="36"/>
      <c r="H21" s="46">
        <f t="shared" si="3"/>
        <v>399.4</v>
      </c>
      <c r="I21" s="258">
        <f t="shared" si="1"/>
        <v>0</v>
      </c>
      <c r="J21" s="46">
        <f t="shared" si="3"/>
        <v>800</v>
      </c>
      <c r="K21" s="46">
        <f t="shared" si="3"/>
        <v>800</v>
      </c>
      <c r="L21" s="46">
        <f t="shared" si="3"/>
        <v>800</v>
      </c>
    </row>
    <row r="22" spans="1:12" ht="15">
      <c r="A22" s="7" t="s">
        <v>8</v>
      </c>
      <c r="B22" s="42" t="s">
        <v>11</v>
      </c>
      <c r="C22" s="42" t="s">
        <v>13</v>
      </c>
      <c r="D22" s="42" t="s">
        <v>15</v>
      </c>
      <c r="E22" s="38">
        <v>9000090020</v>
      </c>
      <c r="F22" s="38">
        <v>240</v>
      </c>
      <c r="G22" s="38">
        <v>1</v>
      </c>
      <c r="H22" s="46">
        <v>399.4</v>
      </c>
      <c r="I22" s="258">
        <f t="shared" si="1"/>
        <v>0</v>
      </c>
      <c r="J22" s="46">
        <v>800</v>
      </c>
      <c r="K22" s="46">
        <v>800</v>
      </c>
      <c r="L22" s="46">
        <v>800</v>
      </c>
    </row>
    <row r="23" spans="1:12" ht="15">
      <c r="A23" s="6" t="s">
        <v>21</v>
      </c>
      <c r="B23" s="42" t="s">
        <v>11</v>
      </c>
      <c r="C23" s="42" t="s">
        <v>13</v>
      </c>
      <c r="D23" s="42" t="s">
        <v>15</v>
      </c>
      <c r="E23" s="38">
        <v>9000090020</v>
      </c>
      <c r="F23" s="38">
        <v>800</v>
      </c>
      <c r="G23" s="36"/>
      <c r="H23" s="46">
        <f aca="true" t="shared" si="4" ref="H23:L24">H24</f>
        <v>15</v>
      </c>
      <c r="I23" s="258">
        <f t="shared" si="1"/>
        <v>0</v>
      </c>
      <c r="J23" s="46">
        <f t="shared" si="4"/>
        <v>100</v>
      </c>
      <c r="K23" s="46">
        <f t="shared" si="4"/>
        <v>100</v>
      </c>
      <c r="L23" s="46">
        <f t="shared" si="4"/>
        <v>100</v>
      </c>
    </row>
    <row r="24" spans="1:12" ht="15">
      <c r="A24" s="6" t="s">
        <v>22</v>
      </c>
      <c r="B24" s="42" t="s">
        <v>11</v>
      </c>
      <c r="C24" s="42" t="s">
        <v>13</v>
      </c>
      <c r="D24" s="42" t="s">
        <v>15</v>
      </c>
      <c r="E24" s="38">
        <v>9000090020</v>
      </c>
      <c r="F24" s="38">
        <v>850</v>
      </c>
      <c r="G24" s="36"/>
      <c r="H24" s="46">
        <f t="shared" si="4"/>
        <v>15</v>
      </c>
      <c r="I24" s="258">
        <f t="shared" si="1"/>
        <v>0</v>
      </c>
      <c r="J24" s="46">
        <f t="shared" si="4"/>
        <v>100</v>
      </c>
      <c r="K24" s="46">
        <f t="shared" si="4"/>
        <v>100</v>
      </c>
      <c r="L24" s="46">
        <f t="shared" si="4"/>
        <v>100</v>
      </c>
    </row>
    <row r="25" spans="1:12" ht="15">
      <c r="A25" s="7" t="s">
        <v>8</v>
      </c>
      <c r="B25" s="42" t="s">
        <v>11</v>
      </c>
      <c r="C25" s="42" t="s">
        <v>13</v>
      </c>
      <c r="D25" s="42" t="s">
        <v>15</v>
      </c>
      <c r="E25" s="38">
        <v>9000090020</v>
      </c>
      <c r="F25" s="38">
        <v>850</v>
      </c>
      <c r="G25" s="38">
        <v>1</v>
      </c>
      <c r="H25" s="46">
        <v>15</v>
      </c>
      <c r="I25" s="258">
        <f t="shared" si="1"/>
        <v>0</v>
      </c>
      <c r="J25" s="46">
        <v>100</v>
      </c>
      <c r="K25" s="46">
        <v>100</v>
      </c>
      <c r="L25" s="46">
        <v>100</v>
      </c>
    </row>
    <row r="26" spans="1:15" ht="45" hidden="1">
      <c r="A26" s="6" t="s">
        <v>593</v>
      </c>
      <c r="B26" s="42" t="s">
        <v>11</v>
      </c>
      <c r="C26" s="42" t="s">
        <v>13</v>
      </c>
      <c r="D26" s="42" t="s">
        <v>15</v>
      </c>
      <c r="E26" s="38">
        <v>9000055490</v>
      </c>
      <c r="F26" s="36"/>
      <c r="G26" s="36"/>
      <c r="H26" s="46" t="e">
        <f>H27+H30+H33</f>
        <v>#REF!</v>
      </c>
      <c r="I26" s="260">
        <f>J26-K26</f>
        <v>0</v>
      </c>
      <c r="J26" s="46">
        <f>J27</f>
        <v>0</v>
      </c>
      <c r="K26" s="46">
        <f>K27</f>
        <v>0</v>
      </c>
      <c r="L26" s="46">
        <f>L27</f>
        <v>0</v>
      </c>
      <c r="M26" s="261"/>
      <c r="O26" s="49"/>
    </row>
    <row r="27" spans="1:15" ht="60" hidden="1">
      <c r="A27" s="6" t="s">
        <v>17</v>
      </c>
      <c r="B27" s="42" t="s">
        <v>11</v>
      </c>
      <c r="C27" s="42" t="s">
        <v>13</v>
      </c>
      <c r="D27" s="42" t="s">
        <v>15</v>
      </c>
      <c r="E27" s="38">
        <v>9000055490</v>
      </c>
      <c r="F27" s="38">
        <v>100</v>
      </c>
      <c r="G27" s="36"/>
      <c r="H27" s="46">
        <f aca="true" t="shared" si="5" ref="H27:L28">H28</f>
        <v>2379</v>
      </c>
      <c r="I27" s="260">
        <f>J27-K27</f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261"/>
      <c r="O27" s="49"/>
    </row>
    <row r="28" spans="1:15" ht="30" hidden="1">
      <c r="A28" s="6" t="s">
        <v>18</v>
      </c>
      <c r="B28" s="42" t="s">
        <v>11</v>
      </c>
      <c r="C28" s="42" t="s">
        <v>13</v>
      </c>
      <c r="D28" s="42" t="s">
        <v>15</v>
      </c>
      <c r="E28" s="38">
        <v>9000055490</v>
      </c>
      <c r="F28" s="38">
        <v>120</v>
      </c>
      <c r="G28" s="36"/>
      <c r="H28" s="46">
        <f t="shared" si="5"/>
        <v>2379</v>
      </c>
      <c r="I28" s="260">
        <f>J28-K28</f>
        <v>0</v>
      </c>
      <c r="J28" s="46">
        <f t="shared" si="5"/>
        <v>0</v>
      </c>
      <c r="K28" s="46">
        <f t="shared" si="5"/>
        <v>0</v>
      </c>
      <c r="L28" s="46">
        <f t="shared" si="5"/>
        <v>0</v>
      </c>
      <c r="M28" s="261"/>
      <c r="O28" s="49"/>
    </row>
    <row r="29" spans="1:15" ht="15" hidden="1">
      <c r="A29" s="7" t="s">
        <v>9</v>
      </c>
      <c r="B29" s="42" t="s">
        <v>11</v>
      </c>
      <c r="C29" s="42" t="s">
        <v>13</v>
      </c>
      <c r="D29" s="42" t="s">
        <v>15</v>
      </c>
      <c r="E29" s="38">
        <v>9000055490</v>
      </c>
      <c r="F29" s="38">
        <v>120</v>
      </c>
      <c r="G29" s="38">
        <v>2</v>
      </c>
      <c r="H29" s="46">
        <v>2379</v>
      </c>
      <c r="I29" s="260">
        <f>J29-K29</f>
        <v>0</v>
      </c>
      <c r="J29" s="46"/>
      <c r="K29" s="46"/>
      <c r="L29" s="46"/>
      <c r="M29" s="261"/>
      <c r="O29" s="49"/>
    </row>
    <row r="30" spans="1:12" ht="15">
      <c r="A30" s="5" t="s">
        <v>40</v>
      </c>
      <c r="B30" s="112" t="s">
        <v>11</v>
      </c>
      <c r="C30" s="112" t="s">
        <v>13</v>
      </c>
      <c r="D30" s="112" t="s">
        <v>41</v>
      </c>
      <c r="E30" s="259"/>
      <c r="F30" s="259"/>
      <c r="G30" s="259"/>
      <c r="H30" s="258" t="e">
        <f>H31+H98+#REF!</f>
        <v>#REF!</v>
      </c>
      <c r="I30" s="258">
        <f t="shared" si="1"/>
        <v>50</v>
      </c>
      <c r="J30" s="258">
        <f>J31+J35</f>
        <v>50</v>
      </c>
      <c r="K30" s="262">
        <f>K31+K35</f>
        <v>0</v>
      </c>
      <c r="L30" s="262">
        <f>L31+L35</f>
        <v>0</v>
      </c>
    </row>
    <row r="31" spans="1:256" s="131" customFormat="1" ht="45">
      <c r="A31" s="31" t="s">
        <v>589</v>
      </c>
      <c r="B31" s="42" t="s">
        <v>11</v>
      </c>
      <c r="C31" s="42" t="s">
        <v>13</v>
      </c>
      <c r="D31" s="42" t="s">
        <v>41</v>
      </c>
      <c r="E31" s="38">
        <v>9000090080</v>
      </c>
      <c r="F31" s="36"/>
      <c r="G31" s="36"/>
      <c r="H31" s="46">
        <f aca="true" t="shared" si="6" ref="H31:L37">H32</f>
        <v>587.1</v>
      </c>
      <c r="I31" s="263">
        <f aca="true" t="shared" si="7" ref="I31:I38">J31-K31</f>
        <v>50</v>
      </c>
      <c r="J31" s="46">
        <f t="shared" si="6"/>
        <v>50</v>
      </c>
      <c r="K31" s="46">
        <f t="shared" si="6"/>
        <v>0</v>
      </c>
      <c r="L31" s="46">
        <f t="shared" si="6"/>
        <v>0</v>
      </c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131" customFormat="1" ht="15">
      <c r="A32" s="6" t="s">
        <v>27</v>
      </c>
      <c r="B32" s="42" t="s">
        <v>11</v>
      </c>
      <c r="C32" s="42" t="s">
        <v>13</v>
      </c>
      <c r="D32" s="42" t="s">
        <v>41</v>
      </c>
      <c r="E32" s="38">
        <v>9000090080</v>
      </c>
      <c r="F32" s="38">
        <v>500</v>
      </c>
      <c r="G32" s="36"/>
      <c r="H32" s="46">
        <f t="shared" si="6"/>
        <v>587.1</v>
      </c>
      <c r="I32" s="263">
        <f t="shared" si="7"/>
        <v>50</v>
      </c>
      <c r="J32" s="46">
        <f t="shared" si="6"/>
        <v>50</v>
      </c>
      <c r="K32" s="46">
        <f t="shared" si="6"/>
        <v>0</v>
      </c>
      <c r="L32" s="46">
        <f t="shared" si="6"/>
        <v>0</v>
      </c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131" customFormat="1" ht="15">
      <c r="A33" s="6" t="s">
        <v>35</v>
      </c>
      <c r="B33" s="42" t="s">
        <v>11</v>
      </c>
      <c r="C33" s="42" t="s">
        <v>13</v>
      </c>
      <c r="D33" s="42" t="s">
        <v>41</v>
      </c>
      <c r="E33" s="38">
        <v>9000090080</v>
      </c>
      <c r="F33" s="38">
        <v>540</v>
      </c>
      <c r="G33" s="36"/>
      <c r="H33" s="46">
        <f t="shared" si="6"/>
        <v>587.1</v>
      </c>
      <c r="I33" s="263">
        <f t="shared" si="7"/>
        <v>50</v>
      </c>
      <c r="J33" s="46">
        <f t="shared" si="6"/>
        <v>50</v>
      </c>
      <c r="K33" s="46">
        <f t="shared" si="6"/>
        <v>0</v>
      </c>
      <c r="L33" s="46">
        <f t="shared" si="6"/>
        <v>0</v>
      </c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14" s="131" customFormat="1" ht="15">
      <c r="A34" s="215" t="s">
        <v>8</v>
      </c>
      <c r="B34" s="41" t="s">
        <v>11</v>
      </c>
      <c r="C34" s="42" t="s">
        <v>13</v>
      </c>
      <c r="D34" s="42" t="s">
        <v>41</v>
      </c>
      <c r="E34" s="38">
        <v>9000090080</v>
      </c>
      <c r="F34" s="36">
        <v>540</v>
      </c>
      <c r="G34" s="36">
        <v>1</v>
      </c>
      <c r="H34" s="129">
        <v>587.1</v>
      </c>
      <c r="I34" s="220">
        <f t="shared" si="7"/>
        <v>50</v>
      </c>
      <c r="J34" s="129">
        <v>50</v>
      </c>
      <c r="K34" s="129"/>
      <c r="L34" s="129"/>
      <c r="M34" s="130"/>
      <c r="N34" s="130"/>
    </row>
    <row r="35" spans="1:256" s="131" customFormat="1" ht="138" customHeight="1" hidden="1">
      <c r="A35" s="31" t="s">
        <v>594</v>
      </c>
      <c r="B35" s="42" t="s">
        <v>11</v>
      </c>
      <c r="C35" s="42" t="s">
        <v>13</v>
      </c>
      <c r="D35" s="42" t="s">
        <v>41</v>
      </c>
      <c r="E35" s="38">
        <v>9000056940</v>
      </c>
      <c r="F35" s="36"/>
      <c r="G35" s="36"/>
      <c r="H35" s="46">
        <f t="shared" si="6"/>
        <v>587.1</v>
      </c>
      <c r="I35" s="258">
        <f t="shared" si="7"/>
        <v>0</v>
      </c>
      <c r="J35" s="46">
        <f t="shared" si="6"/>
        <v>0</v>
      </c>
      <c r="K35" s="46">
        <f t="shared" si="6"/>
        <v>0</v>
      </c>
      <c r="L35" s="46">
        <f t="shared" si="6"/>
        <v>0</v>
      </c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131" customFormat="1" ht="15" hidden="1">
      <c r="A36" s="6" t="s">
        <v>27</v>
      </c>
      <c r="B36" s="42" t="s">
        <v>11</v>
      </c>
      <c r="C36" s="42" t="s">
        <v>13</v>
      </c>
      <c r="D36" s="42" t="s">
        <v>41</v>
      </c>
      <c r="E36" s="38">
        <v>9000056940</v>
      </c>
      <c r="F36" s="38">
        <v>500</v>
      </c>
      <c r="G36" s="36"/>
      <c r="H36" s="46">
        <f t="shared" si="6"/>
        <v>587.1</v>
      </c>
      <c r="I36" s="258">
        <f t="shared" si="7"/>
        <v>0</v>
      </c>
      <c r="J36" s="46">
        <f t="shared" si="6"/>
        <v>0</v>
      </c>
      <c r="K36" s="46">
        <f t="shared" si="6"/>
        <v>0</v>
      </c>
      <c r="L36" s="46">
        <f t="shared" si="6"/>
        <v>0</v>
      </c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131" customFormat="1" ht="15" hidden="1">
      <c r="A37" s="6" t="s">
        <v>35</v>
      </c>
      <c r="B37" s="42" t="s">
        <v>11</v>
      </c>
      <c r="C37" s="42" t="s">
        <v>13</v>
      </c>
      <c r="D37" s="42" t="s">
        <v>41</v>
      </c>
      <c r="E37" s="38">
        <v>9000056940</v>
      </c>
      <c r="F37" s="38">
        <v>540</v>
      </c>
      <c r="G37" s="36"/>
      <c r="H37" s="46">
        <f t="shared" si="6"/>
        <v>587.1</v>
      </c>
      <c r="I37" s="258">
        <f t="shared" si="7"/>
        <v>0</v>
      </c>
      <c r="J37" s="46">
        <f t="shared" si="6"/>
        <v>0</v>
      </c>
      <c r="K37" s="46">
        <f t="shared" si="6"/>
        <v>0</v>
      </c>
      <c r="L37" s="46">
        <f t="shared" si="6"/>
        <v>0</v>
      </c>
      <c r="M37" s="49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14" s="131" customFormat="1" ht="15" hidden="1">
      <c r="A38" s="215" t="s">
        <v>9</v>
      </c>
      <c r="B38" s="41" t="s">
        <v>11</v>
      </c>
      <c r="C38" s="42" t="s">
        <v>13</v>
      </c>
      <c r="D38" s="42" t="s">
        <v>41</v>
      </c>
      <c r="E38" s="38">
        <v>9000056940</v>
      </c>
      <c r="F38" s="36">
        <v>540</v>
      </c>
      <c r="G38" s="36">
        <v>2</v>
      </c>
      <c r="H38" s="129">
        <v>587.1</v>
      </c>
      <c r="I38" s="220">
        <f t="shared" si="7"/>
        <v>0</v>
      </c>
      <c r="J38" s="129"/>
      <c r="K38" s="129"/>
      <c r="L38" s="129"/>
      <c r="M38" s="130"/>
      <c r="N38" s="130"/>
    </row>
    <row r="39" spans="1:12" ht="15" hidden="1">
      <c r="A39" s="5" t="s">
        <v>23</v>
      </c>
      <c r="B39" s="112" t="s">
        <v>11</v>
      </c>
      <c r="C39" s="112" t="s">
        <v>24</v>
      </c>
      <c r="D39" s="41"/>
      <c r="E39" s="36"/>
      <c r="F39" s="36"/>
      <c r="G39" s="36"/>
      <c r="H39" s="258">
        <f aca="true" t="shared" si="8" ref="H39:L44">H40</f>
        <v>587.1</v>
      </c>
      <c r="I39" s="258">
        <f t="shared" si="1"/>
        <v>0</v>
      </c>
      <c r="J39" s="258">
        <f t="shared" si="8"/>
        <v>0</v>
      </c>
      <c r="K39" s="262">
        <f t="shared" si="8"/>
        <v>0</v>
      </c>
      <c r="L39" s="262">
        <f t="shared" si="8"/>
        <v>0</v>
      </c>
    </row>
    <row r="40" spans="1:12" ht="15" hidden="1">
      <c r="A40" s="5" t="s">
        <v>25</v>
      </c>
      <c r="B40" s="112" t="s">
        <v>11</v>
      </c>
      <c r="C40" s="112" t="s">
        <v>24</v>
      </c>
      <c r="D40" s="112" t="s">
        <v>26</v>
      </c>
      <c r="E40" s="259"/>
      <c r="F40" s="259"/>
      <c r="G40" s="259"/>
      <c r="H40" s="258">
        <f t="shared" si="8"/>
        <v>587.1</v>
      </c>
      <c r="I40" s="258">
        <f t="shared" si="1"/>
        <v>0</v>
      </c>
      <c r="J40" s="258">
        <f t="shared" si="8"/>
        <v>0</v>
      </c>
      <c r="K40" s="262">
        <f t="shared" si="8"/>
        <v>0</v>
      </c>
      <c r="L40" s="262">
        <f t="shared" si="8"/>
        <v>0</v>
      </c>
    </row>
    <row r="41" spans="1:12" ht="15" hidden="1">
      <c r="A41" s="6" t="s">
        <v>16</v>
      </c>
      <c r="B41" s="42" t="s">
        <v>11</v>
      </c>
      <c r="C41" s="42" t="s">
        <v>24</v>
      </c>
      <c r="D41" s="42" t="s">
        <v>26</v>
      </c>
      <c r="E41" s="38">
        <v>9000000000</v>
      </c>
      <c r="F41" s="36"/>
      <c r="G41" s="36"/>
      <c r="H41" s="46">
        <f t="shared" si="8"/>
        <v>587.1</v>
      </c>
      <c r="I41" s="258">
        <f t="shared" si="1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</row>
    <row r="42" spans="1:12" ht="30" hidden="1">
      <c r="A42" s="31" t="s">
        <v>424</v>
      </c>
      <c r="B42" s="42" t="s">
        <v>11</v>
      </c>
      <c r="C42" s="42" t="s">
        <v>24</v>
      </c>
      <c r="D42" s="42" t="s">
        <v>26</v>
      </c>
      <c r="E42" s="38">
        <v>9000051180</v>
      </c>
      <c r="F42" s="36"/>
      <c r="G42" s="36"/>
      <c r="H42" s="46">
        <f t="shared" si="8"/>
        <v>587.1</v>
      </c>
      <c r="I42" s="258">
        <f t="shared" si="1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</row>
    <row r="43" spans="1:12" ht="18.75" customHeight="1" hidden="1">
      <c r="A43" s="6" t="s">
        <v>27</v>
      </c>
      <c r="B43" s="42" t="s">
        <v>11</v>
      </c>
      <c r="C43" s="42" t="s">
        <v>24</v>
      </c>
      <c r="D43" s="42" t="s">
        <v>26</v>
      </c>
      <c r="E43" s="38">
        <v>9000051180</v>
      </c>
      <c r="F43" s="38">
        <v>500</v>
      </c>
      <c r="G43" s="36"/>
      <c r="H43" s="46">
        <f t="shared" si="8"/>
        <v>587.1</v>
      </c>
      <c r="I43" s="258">
        <f t="shared" si="1"/>
        <v>0</v>
      </c>
      <c r="J43" s="46">
        <f t="shared" si="8"/>
        <v>0</v>
      </c>
      <c r="K43" s="46">
        <f t="shared" si="8"/>
        <v>0</v>
      </c>
      <c r="L43" s="46">
        <f t="shared" si="8"/>
        <v>0</v>
      </c>
    </row>
    <row r="44" spans="1:12" ht="15" hidden="1">
      <c r="A44" s="6" t="s">
        <v>28</v>
      </c>
      <c r="B44" s="42" t="s">
        <v>11</v>
      </c>
      <c r="C44" s="42" t="s">
        <v>24</v>
      </c>
      <c r="D44" s="42" t="s">
        <v>26</v>
      </c>
      <c r="E44" s="38">
        <v>9000051180</v>
      </c>
      <c r="F44" s="38">
        <v>530</v>
      </c>
      <c r="G44" s="36"/>
      <c r="H44" s="46">
        <f t="shared" si="8"/>
        <v>587.1</v>
      </c>
      <c r="I44" s="258">
        <f t="shared" si="1"/>
        <v>0</v>
      </c>
      <c r="J44" s="46">
        <f t="shared" si="8"/>
        <v>0</v>
      </c>
      <c r="K44" s="46">
        <f t="shared" si="8"/>
        <v>0</v>
      </c>
      <c r="L44" s="46">
        <f t="shared" si="8"/>
        <v>0</v>
      </c>
    </row>
    <row r="45" spans="1:12" ht="15" hidden="1">
      <c r="A45" s="7" t="s">
        <v>9</v>
      </c>
      <c r="B45" s="42" t="s">
        <v>11</v>
      </c>
      <c r="C45" s="42" t="s">
        <v>24</v>
      </c>
      <c r="D45" s="42" t="s">
        <v>26</v>
      </c>
      <c r="E45" s="38">
        <v>9000051180</v>
      </c>
      <c r="F45" s="38">
        <v>530</v>
      </c>
      <c r="G45" s="38">
        <v>2</v>
      </c>
      <c r="H45" s="46">
        <v>587.1</v>
      </c>
      <c r="I45" s="258">
        <f t="shared" si="1"/>
        <v>0</v>
      </c>
      <c r="J45" s="46"/>
      <c r="K45" s="46"/>
      <c r="L45" s="46"/>
    </row>
    <row r="46" spans="1:12" ht="28.5">
      <c r="A46" s="70" t="s">
        <v>29</v>
      </c>
      <c r="B46" s="112" t="s">
        <v>11</v>
      </c>
      <c r="C46" s="112" t="s">
        <v>295</v>
      </c>
      <c r="D46" s="42"/>
      <c r="E46" s="38"/>
      <c r="F46" s="38"/>
      <c r="G46" s="38"/>
      <c r="H46" s="46"/>
      <c r="I46" s="258">
        <f aca="true" t="shared" si="9" ref="I46:I51">J46-K46</f>
        <v>200</v>
      </c>
      <c r="J46" s="258">
        <f aca="true" t="shared" si="10" ref="J46:L48">J47</f>
        <v>1000</v>
      </c>
      <c r="K46" s="262">
        <f t="shared" si="10"/>
        <v>800</v>
      </c>
      <c r="L46" s="262">
        <f t="shared" si="10"/>
        <v>0</v>
      </c>
    </row>
    <row r="47" spans="1:12" ht="15">
      <c r="A47" s="150" t="s">
        <v>298</v>
      </c>
      <c r="B47" s="112" t="s">
        <v>11</v>
      </c>
      <c r="C47" s="112" t="s">
        <v>295</v>
      </c>
      <c r="D47" s="112" t="s">
        <v>296</v>
      </c>
      <c r="E47" s="259"/>
      <c r="F47" s="259"/>
      <c r="G47" s="259"/>
      <c r="H47" s="258" t="e">
        <f>H48+#REF!+#REF!+#REF!</f>
        <v>#REF!</v>
      </c>
      <c r="I47" s="258">
        <f t="shared" si="9"/>
        <v>200</v>
      </c>
      <c r="J47" s="258">
        <f t="shared" si="10"/>
        <v>1000</v>
      </c>
      <c r="K47" s="262">
        <f t="shared" si="10"/>
        <v>800</v>
      </c>
      <c r="L47" s="262">
        <f t="shared" si="10"/>
        <v>0</v>
      </c>
    </row>
    <row r="48" spans="1:12" ht="15">
      <c r="A48" s="6" t="s">
        <v>16</v>
      </c>
      <c r="B48" s="42" t="s">
        <v>11</v>
      </c>
      <c r="C48" s="42" t="s">
        <v>295</v>
      </c>
      <c r="D48" s="42" t="s">
        <v>296</v>
      </c>
      <c r="E48" s="38">
        <v>9000000000</v>
      </c>
      <c r="F48" s="36"/>
      <c r="G48" s="36"/>
      <c r="H48" s="46" t="e">
        <f>#REF!</f>
        <v>#REF!</v>
      </c>
      <c r="I48" s="258">
        <f t="shared" si="9"/>
        <v>200</v>
      </c>
      <c r="J48" s="46">
        <f t="shared" si="10"/>
        <v>1000</v>
      </c>
      <c r="K48" s="46">
        <f t="shared" si="10"/>
        <v>800</v>
      </c>
      <c r="L48" s="46">
        <f t="shared" si="10"/>
        <v>0</v>
      </c>
    </row>
    <row r="49" spans="1:12" ht="15">
      <c r="A49" s="144" t="s">
        <v>299</v>
      </c>
      <c r="B49" s="42" t="s">
        <v>11</v>
      </c>
      <c r="C49" s="42" t="s">
        <v>295</v>
      </c>
      <c r="D49" s="42" t="s">
        <v>296</v>
      </c>
      <c r="E49" s="38">
        <v>9000091300</v>
      </c>
      <c r="F49" s="36">
        <v>700</v>
      </c>
      <c r="G49" s="36"/>
      <c r="H49" s="46" t="e">
        <f aca="true" t="shared" si="11" ref="H49:L50">H50</f>
        <v>#REF!</v>
      </c>
      <c r="I49" s="258">
        <f t="shared" si="9"/>
        <v>200</v>
      </c>
      <c r="J49" s="46">
        <f t="shared" si="11"/>
        <v>1000</v>
      </c>
      <c r="K49" s="46">
        <f t="shared" si="11"/>
        <v>800</v>
      </c>
      <c r="L49" s="46">
        <f t="shared" si="11"/>
        <v>0</v>
      </c>
    </row>
    <row r="50" spans="1:12" ht="15">
      <c r="A50" s="144" t="s">
        <v>297</v>
      </c>
      <c r="B50" s="42" t="s">
        <v>11</v>
      </c>
      <c r="C50" s="42" t="s">
        <v>295</v>
      </c>
      <c r="D50" s="42" t="s">
        <v>296</v>
      </c>
      <c r="E50" s="38">
        <v>9000091300</v>
      </c>
      <c r="F50" s="38">
        <v>730</v>
      </c>
      <c r="G50" s="36"/>
      <c r="H50" s="46" t="e">
        <f t="shared" si="11"/>
        <v>#REF!</v>
      </c>
      <c r="I50" s="258">
        <f t="shared" si="9"/>
        <v>200</v>
      </c>
      <c r="J50" s="46">
        <f t="shared" si="11"/>
        <v>1000</v>
      </c>
      <c r="K50" s="46">
        <f t="shared" si="11"/>
        <v>800</v>
      </c>
      <c r="L50" s="46">
        <f t="shared" si="11"/>
        <v>0</v>
      </c>
    </row>
    <row r="51" spans="1:12" ht="15">
      <c r="A51" s="7" t="s">
        <v>8</v>
      </c>
      <c r="B51" s="42" t="s">
        <v>11</v>
      </c>
      <c r="C51" s="42" t="s">
        <v>295</v>
      </c>
      <c r="D51" s="42" t="s">
        <v>296</v>
      </c>
      <c r="E51" s="38">
        <v>9000091300</v>
      </c>
      <c r="F51" s="38">
        <v>730</v>
      </c>
      <c r="G51" s="36">
        <v>1</v>
      </c>
      <c r="H51" s="46" t="e">
        <f>#REF!</f>
        <v>#REF!</v>
      </c>
      <c r="I51" s="258">
        <f t="shared" si="9"/>
        <v>200</v>
      </c>
      <c r="J51" s="46">
        <v>1000</v>
      </c>
      <c r="K51" s="46">
        <v>800</v>
      </c>
      <c r="L51" s="46"/>
    </row>
    <row r="52" spans="1:12" ht="42.75">
      <c r="A52" s="70" t="s">
        <v>30</v>
      </c>
      <c r="B52" s="112" t="s">
        <v>11</v>
      </c>
      <c r="C52" s="112">
        <v>1400</v>
      </c>
      <c r="D52" s="42"/>
      <c r="E52" s="38"/>
      <c r="F52" s="38"/>
      <c r="G52" s="38"/>
      <c r="H52" s="46"/>
      <c r="I52" s="258">
        <f t="shared" si="1"/>
        <v>0</v>
      </c>
      <c r="J52" s="258">
        <f>J53+J59+J65</f>
        <v>2000</v>
      </c>
      <c r="K52" s="262">
        <f>K53+K59+K65</f>
        <v>2000</v>
      </c>
      <c r="L52" s="262">
        <f>L53+L59+L65</f>
        <v>2000</v>
      </c>
    </row>
    <row r="53" spans="1:12" ht="42.75" hidden="1">
      <c r="A53" s="5" t="s">
        <v>31</v>
      </c>
      <c r="B53" s="112" t="s">
        <v>11</v>
      </c>
      <c r="C53" s="112">
        <v>1400</v>
      </c>
      <c r="D53" s="112" t="s">
        <v>165</v>
      </c>
      <c r="E53" s="259"/>
      <c r="F53" s="259"/>
      <c r="G53" s="259"/>
      <c r="H53" s="258" t="e">
        <f>H54+#REF!+#REF!+#REF!</f>
        <v>#REF!</v>
      </c>
      <c r="I53" s="258">
        <f t="shared" si="1"/>
        <v>0</v>
      </c>
      <c r="J53" s="258">
        <f aca="true" t="shared" si="12" ref="J53:L54">J54</f>
        <v>0</v>
      </c>
      <c r="K53" s="262">
        <f t="shared" si="12"/>
        <v>0</v>
      </c>
      <c r="L53" s="262">
        <f t="shared" si="12"/>
        <v>0</v>
      </c>
    </row>
    <row r="54" spans="1:12" ht="15" hidden="1">
      <c r="A54" s="6" t="s">
        <v>16</v>
      </c>
      <c r="B54" s="42" t="s">
        <v>11</v>
      </c>
      <c r="C54" s="42">
        <v>1400</v>
      </c>
      <c r="D54" s="42" t="s">
        <v>165</v>
      </c>
      <c r="E54" s="38">
        <v>9000000000</v>
      </c>
      <c r="F54" s="36"/>
      <c r="G54" s="36"/>
      <c r="H54" s="46" t="e">
        <f>#REF!</f>
        <v>#REF!</v>
      </c>
      <c r="I54" s="258">
        <f t="shared" si="1"/>
        <v>0</v>
      </c>
      <c r="J54" s="46">
        <f t="shared" si="12"/>
        <v>0</v>
      </c>
      <c r="K54" s="46">
        <f t="shared" si="12"/>
        <v>0</v>
      </c>
      <c r="L54" s="46">
        <f t="shared" si="12"/>
        <v>0</v>
      </c>
    </row>
    <row r="55" spans="1:12" ht="15" hidden="1">
      <c r="A55" s="31" t="s">
        <v>425</v>
      </c>
      <c r="B55" s="42" t="s">
        <v>11</v>
      </c>
      <c r="C55" s="42">
        <v>1400</v>
      </c>
      <c r="D55" s="42" t="s">
        <v>165</v>
      </c>
      <c r="E55" s="38">
        <v>9000071560</v>
      </c>
      <c r="F55" s="36"/>
      <c r="G55" s="36"/>
      <c r="H55" s="46">
        <f aca="true" t="shared" si="13" ref="H55:L57">H56</f>
        <v>10249.5</v>
      </c>
      <c r="I55" s="258">
        <f t="shared" si="1"/>
        <v>0</v>
      </c>
      <c r="J55" s="46">
        <f t="shared" si="13"/>
        <v>0</v>
      </c>
      <c r="K55" s="46">
        <f t="shared" si="13"/>
        <v>0</v>
      </c>
      <c r="L55" s="46">
        <f t="shared" si="13"/>
        <v>0</v>
      </c>
    </row>
    <row r="56" spans="1:12" ht="15" hidden="1">
      <c r="A56" s="6" t="s">
        <v>27</v>
      </c>
      <c r="B56" s="42" t="s">
        <v>11</v>
      </c>
      <c r="C56" s="42">
        <v>1400</v>
      </c>
      <c r="D56" s="42" t="s">
        <v>165</v>
      </c>
      <c r="E56" s="38">
        <v>9000071560</v>
      </c>
      <c r="F56" s="38">
        <v>500</v>
      </c>
      <c r="G56" s="36"/>
      <c r="H56" s="46">
        <f t="shared" si="13"/>
        <v>10249.5</v>
      </c>
      <c r="I56" s="258">
        <f t="shared" si="1"/>
        <v>0</v>
      </c>
      <c r="J56" s="46">
        <f t="shared" si="13"/>
        <v>0</v>
      </c>
      <c r="K56" s="46">
        <f t="shared" si="13"/>
        <v>0</v>
      </c>
      <c r="L56" s="46">
        <f t="shared" si="13"/>
        <v>0</v>
      </c>
    </row>
    <row r="57" spans="1:12" ht="15" hidden="1">
      <c r="A57" s="6" t="s">
        <v>32</v>
      </c>
      <c r="B57" s="42" t="s">
        <v>11</v>
      </c>
      <c r="C57" s="42">
        <v>1400</v>
      </c>
      <c r="D57" s="42" t="s">
        <v>165</v>
      </c>
      <c r="E57" s="38">
        <v>9000071560</v>
      </c>
      <c r="F57" s="38">
        <v>510</v>
      </c>
      <c r="G57" s="36"/>
      <c r="H57" s="46">
        <f t="shared" si="13"/>
        <v>10249.5</v>
      </c>
      <c r="I57" s="258">
        <f t="shared" si="1"/>
        <v>0</v>
      </c>
      <c r="J57" s="46">
        <f t="shared" si="13"/>
        <v>0</v>
      </c>
      <c r="K57" s="46">
        <f t="shared" si="13"/>
        <v>0</v>
      </c>
      <c r="L57" s="46">
        <f t="shared" si="13"/>
        <v>0</v>
      </c>
    </row>
    <row r="58" spans="1:12" ht="15.75" customHeight="1" hidden="1">
      <c r="A58" s="7" t="s">
        <v>9</v>
      </c>
      <c r="B58" s="42" t="s">
        <v>11</v>
      </c>
      <c r="C58" s="42">
        <v>1400</v>
      </c>
      <c r="D58" s="42" t="s">
        <v>165</v>
      </c>
      <c r="E58" s="38">
        <v>9000071560</v>
      </c>
      <c r="F58" s="38">
        <v>510</v>
      </c>
      <c r="G58" s="38">
        <v>2</v>
      </c>
      <c r="H58" s="46">
        <v>10249.5</v>
      </c>
      <c r="I58" s="258">
        <f t="shared" si="1"/>
        <v>0</v>
      </c>
      <c r="J58" s="46"/>
      <c r="K58" s="46"/>
      <c r="L58" s="46"/>
    </row>
    <row r="59" spans="1:12" ht="15" customHeight="1">
      <c r="A59" s="5" t="s">
        <v>33</v>
      </c>
      <c r="B59" s="112" t="s">
        <v>11</v>
      </c>
      <c r="C59" s="112">
        <v>1400</v>
      </c>
      <c r="D59" s="112" t="s">
        <v>178</v>
      </c>
      <c r="E59" s="264"/>
      <c r="F59" s="264"/>
      <c r="G59" s="264"/>
      <c r="H59" s="263" t="e">
        <f>H60+#REF!+#REF!+#REF!</f>
        <v>#REF!</v>
      </c>
      <c r="I59" s="263">
        <f t="shared" si="1"/>
        <v>0</v>
      </c>
      <c r="J59" s="263">
        <f aca="true" t="shared" si="14" ref="J59:L63">J60</f>
        <v>2000</v>
      </c>
      <c r="K59" s="263">
        <f t="shared" si="14"/>
        <v>2000</v>
      </c>
      <c r="L59" s="263">
        <f t="shared" si="14"/>
        <v>2000</v>
      </c>
    </row>
    <row r="60" spans="1:12" ht="15" customHeight="1">
      <c r="A60" s="6" t="s">
        <v>16</v>
      </c>
      <c r="B60" s="42" t="s">
        <v>11</v>
      </c>
      <c r="C60" s="42">
        <v>1400</v>
      </c>
      <c r="D60" s="42" t="s">
        <v>178</v>
      </c>
      <c r="E60" s="38">
        <v>9000000000</v>
      </c>
      <c r="F60" s="36"/>
      <c r="G60" s="36"/>
      <c r="H60" s="46">
        <f>H61</f>
        <v>587.1</v>
      </c>
      <c r="I60" s="263">
        <f t="shared" si="1"/>
        <v>0</v>
      </c>
      <c r="J60" s="46">
        <f t="shared" si="14"/>
        <v>2000</v>
      </c>
      <c r="K60" s="46">
        <f t="shared" si="14"/>
        <v>2000</v>
      </c>
      <c r="L60" s="46">
        <f t="shared" si="14"/>
        <v>2000</v>
      </c>
    </row>
    <row r="61" spans="1:12" ht="30">
      <c r="A61" s="6" t="s">
        <v>444</v>
      </c>
      <c r="B61" s="42" t="s">
        <v>11</v>
      </c>
      <c r="C61" s="42">
        <v>1400</v>
      </c>
      <c r="D61" s="42" t="s">
        <v>178</v>
      </c>
      <c r="E61" s="38">
        <v>9000090920</v>
      </c>
      <c r="F61" s="36"/>
      <c r="G61" s="36"/>
      <c r="H61" s="46">
        <f>H62</f>
        <v>587.1</v>
      </c>
      <c r="I61" s="263">
        <f t="shared" si="1"/>
        <v>0</v>
      </c>
      <c r="J61" s="46">
        <f t="shared" si="14"/>
        <v>2000</v>
      </c>
      <c r="K61" s="46">
        <f t="shared" si="14"/>
        <v>2000</v>
      </c>
      <c r="L61" s="46">
        <f t="shared" si="14"/>
        <v>2000</v>
      </c>
    </row>
    <row r="62" spans="1:12" ht="15" customHeight="1">
      <c r="A62" s="6" t="s">
        <v>27</v>
      </c>
      <c r="B62" s="42" t="s">
        <v>11</v>
      </c>
      <c r="C62" s="42">
        <v>1400</v>
      </c>
      <c r="D62" s="42" t="s">
        <v>178</v>
      </c>
      <c r="E62" s="38">
        <v>9000090920</v>
      </c>
      <c r="F62" s="38">
        <v>500</v>
      </c>
      <c r="G62" s="36"/>
      <c r="H62" s="46">
        <f>H63</f>
        <v>587.1</v>
      </c>
      <c r="I62" s="263">
        <f t="shared" si="1"/>
        <v>0</v>
      </c>
      <c r="J62" s="46">
        <f t="shared" si="14"/>
        <v>2000</v>
      </c>
      <c r="K62" s="46">
        <f t="shared" si="14"/>
        <v>2000</v>
      </c>
      <c r="L62" s="46">
        <f t="shared" si="14"/>
        <v>2000</v>
      </c>
    </row>
    <row r="63" spans="1:12" ht="15" customHeight="1">
      <c r="A63" s="6" t="s">
        <v>32</v>
      </c>
      <c r="B63" s="42" t="s">
        <v>11</v>
      </c>
      <c r="C63" s="42">
        <v>1400</v>
      </c>
      <c r="D63" s="42" t="s">
        <v>178</v>
      </c>
      <c r="E63" s="38">
        <v>9000090920</v>
      </c>
      <c r="F63" s="38">
        <v>510</v>
      </c>
      <c r="G63" s="36"/>
      <c r="H63" s="46">
        <f>H64</f>
        <v>587.1</v>
      </c>
      <c r="I63" s="263">
        <f t="shared" si="1"/>
        <v>0</v>
      </c>
      <c r="J63" s="46">
        <f t="shared" si="14"/>
        <v>2000</v>
      </c>
      <c r="K63" s="46">
        <f t="shared" si="14"/>
        <v>2000</v>
      </c>
      <c r="L63" s="46">
        <f t="shared" si="14"/>
        <v>2000</v>
      </c>
    </row>
    <row r="64" spans="1:12" ht="15" customHeight="1">
      <c r="A64" s="7" t="s">
        <v>8</v>
      </c>
      <c r="B64" s="42" t="s">
        <v>11</v>
      </c>
      <c r="C64" s="42">
        <v>1400</v>
      </c>
      <c r="D64" s="42" t="s">
        <v>178</v>
      </c>
      <c r="E64" s="38">
        <v>9000090920</v>
      </c>
      <c r="F64" s="38">
        <v>510</v>
      </c>
      <c r="G64" s="38">
        <v>1</v>
      </c>
      <c r="H64" s="46">
        <v>587.1</v>
      </c>
      <c r="I64" s="263">
        <f t="shared" si="1"/>
        <v>0</v>
      </c>
      <c r="J64" s="46">
        <v>2000</v>
      </c>
      <c r="K64" s="46">
        <v>2000</v>
      </c>
      <c r="L64" s="46">
        <v>2000</v>
      </c>
    </row>
    <row r="65" spans="1:12" ht="15" hidden="1">
      <c r="A65" s="5" t="s">
        <v>34</v>
      </c>
      <c r="B65" s="112" t="s">
        <v>11</v>
      </c>
      <c r="C65" s="112">
        <v>1400</v>
      </c>
      <c r="D65" s="112">
        <v>1403</v>
      </c>
      <c r="E65" s="259"/>
      <c r="F65" s="259"/>
      <c r="G65" s="259"/>
      <c r="H65" s="258" t="e">
        <f>H66+#REF!+#REF!+H82</f>
        <v>#REF!</v>
      </c>
      <c r="I65" s="258">
        <f t="shared" si="1"/>
        <v>0</v>
      </c>
      <c r="J65" s="258">
        <f>J66</f>
        <v>0</v>
      </c>
      <c r="K65" s="262">
        <f>K66</f>
        <v>0</v>
      </c>
      <c r="L65" s="262">
        <f>L66</f>
        <v>0</v>
      </c>
    </row>
    <row r="66" spans="1:12" ht="15" hidden="1">
      <c r="A66" s="6" t="s">
        <v>16</v>
      </c>
      <c r="B66" s="42" t="s">
        <v>11</v>
      </c>
      <c r="C66" s="42">
        <v>1400</v>
      </c>
      <c r="D66" s="42">
        <v>1403</v>
      </c>
      <c r="E66" s="38">
        <v>9000000000</v>
      </c>
      <c r="F66" s="36"/>
      <c r="G66" s="36"/>
      <c r="H66" s="46">
        <f aca="true" t="shared" si="15" ref="H66:L69">H67</f>
        <v>587.1</v>
      </c>
      <c r="I66" s="258">
        <f t="shared" si="1"/>
        <v>0</v>
      </c>
      <c r="J66" s="46">
        <f>J70+J74+J78</f>
        <v>0</v>
      </c>
      <c r="K66" s="46">
        <f>K70+K74+K78</f>
        <v>0</v>
      </c>
      <c r="L66" s="46">
        <f>L70+L74+L78</f>
        <v>0</v>
      </c>
    </row>
    <row r="67" spans="1:12" ht="30" hidden="1">
      <c r="A67" s="31" t="s">
        <v>426</v>
      </c>
      <c r="B67" s="42" t="s">
        <v>11</v>
      </c>
      <c r="C67" s="42">
        <v>1400</v>
      </c>
      <c r="D67" s="42">
        <v>1403</v>
      </c>
      <c r="E67" s="38">
        <v>9000090930</v>
      </c>
      <c r="F67" s="36"/>
      <c r="G67" s="36"/>
      <c r="H67" s="46">
        <f t="shared" si="15"/>
        <v>587.1</v>
      </c>
      <c r="I67" s="258">
        <f t="shared" si="1"/>
        <v>0</v>
      </c>
      <c r="J67" s="46">
        <f t="shared" si="15"/>
        <v>0</v>
      </c>
      <c r="K67" s="46">
        <f t="shared" si="15"/>
        <v>0</v>
      </c>
      <c r="L67" s="46">
        <f t="shared" si="15"/>
        <v>0</v>
      </c>
    </row>
    <row r="68" spans="1:12" ht="15" hidden="1">
      <c r="A68" s="6" t="s">
        <v>27</v>
      </c>
      <c r="B68" s="42" t="s">
        <v>11</v>
      </c>
      <c r="C68" s="42">
        <v>1400</v>
      </c>
      <c r="D68" s="42">
        <v>1403</v>
      </c>
      <c r="E68" s="38">
        <v>9000090930</v>
      </c>
      <c r="F68" s="38">
        <v>500</v>
      </c>
      <c r="G68" s="36"/>
      <c r="H68" s="46">
        <f t="shared" si="15"/>
        <v>587.1</v>
      </c>
      <c r="I68" s="258">
        <f t="shared" si="1"/>
        <v>0</v>
      </c>
      <c r="J68" s="46">
        <f t="shared" si="15"/>
        <v>0</v>
      </c>
      <c r="K68" s="46">
        <f t="shared" si="15"/>
        <v>0</v>
      </c>
      <c r="L68" s="46">
        <f t="shared" si="15"/>
        <v>0</v>
      </c>
    </row>
    <row r="69" spans="1:12" ht="15" hidden="1">
      <c r="A69" s="6" t="s">
        <v>35</v>
      </c>
      <c r="B69" s="42" t="s">
        <v>11</v>
      </c>
      <c r="C69" s="42">
        <v>1400</v>
      </c>
      <c r="D69" s="42">
        <v>1403</v>
      </c>
      <c r="E69" s="38">
        <v>9000090930</v>
      </c>
      <c r="F69" s="38">
        <v>540</v>
      </c>
      <c r="G69" s="36"/>
      <c r="H69" s="46">
        <f t="shared" si="15"/>
        <v>587.1</v>
      </c>
      <c r="I69" s="258">
        <f t="shared" si="1"/>
        <v>0</v>
      </c>
      <c r="J69" s="46">
        <f t="shared" si="15"/>
        <v>0</v>
      </c>
      <c r="K69" s="46">
        <f t="shared" si="15"/>
        <v>0</v>
      </c>
      <c r="L69" s="46">
        <f t="shared" si="15"/>
        <v>0</v>
      </c>
    </row>
    <row r="70" spans="1:14" s="131" customFormat="1" ht="15" hidden="1">
      <c r="A70" s="215" t="s">
        <v>8</v>
      </c>
      <c r="B70" s="41" t="s">
        <v>11</v>
      </c>
      <c r="C70" s="41">
        <v>1400</v>
      </c>
      <c r="D70" s="41">
        <v>1403</v>
      </c>
      <c r="E70" s="36">
        <v>9000090930</v>
      </c>
      <c r="F70" s="36">
        <v>540</v>
      </c>
      <c r="G70" s="36">
        <v>1</v>
      </c>
      <c r="H70" s="129">
        <v>587.1</v>
      </c>
      <c r="I70" s="220">
        <f t="shared" si="1"/>
        <v>0</v>
      </c>
      <c r="J70" s="129"/>
      <c r="K70" s="129"/>
      <c r="L70" s="129"/>
      <c r="M70" s="130"/>
      <c r="N70" s="130"/>
    </row>
    <row r="71" spans="1:14" ht="30" hidden="1">
      <c r="A71" s="25" t="s">
        <v>427</v>
      </c>
      <c r="B71" s="42" t="s">
        <v>11</v>
      </c>
      <c r="C71" s="42">
        <v>1400</v>
      </c>
      <c r="D71" s="42">
        <v>1403</v>
      </c>
      <c r="E71" s="38">
        <v>9000072650</v>
      </c>
      <c r="F71" s="38"/>
      <c r="G71" s="38"/>
      <c r="H71" s="46"/>
      <c r="I71" s="258">
        <f t="shared" si="1"/>
        <v>0</v>
      </c>
      <c r="J71" s="46">
        <f aca="true" t="shared" si="16" ref="J71:L73">J72</f>
        <v>0</v>
      </c>
      <c r="K71" s="46">
        <f t="shared" si="16"/>
        <v>0</v>
      </c>
      <c r="L71" s="46">
        <f t="shared" si="16"/>
        <v>0</v>
      </c>
      <c r="M71" s="24"/>
      <c r="N71" s="24"/>
    </row>
    <row r="72" spans="1:14" ht="15" hidden="1">
      <c r="A72" s="31" t="s">
        <v>34</v>
      </c>
      <c r="B72" s="42" t="s">
        <v>11</v>
      </c>
      <c r="C72" s="42">
        <v>1400</v>
      </c>
      <c r="D72" s="42">
        <v>1403</v>
      </c>
      <c r="E72" s="38">
        <v>9000072650</v>
      </c>
      <c r="F72" s="38">
        <v>500</v>
      </c>
      <c r="G72" s="36"/>
      <c r="H72" s="46">
        <f>H73</f>
        <v>32867.3</v>
      </c>
      <c r="I72" s="258">
        <f t="shared" si="1"/>
        <v>0</v>
      </c>
      <c r="J72" s="46">
        <f t="shared" si="16"/>
        <v>0</v>
      </c>
      <c r="K72" s="46">
        <f t="shared" si="16"/>
        <v>0</v>
      </c>
      <c r="L72" s="46">
        <f t="shared" si="16"/>
        <v>0</v>
      </c>
      <c r="M72" s="24"/>
      <c r="N72" s="24"/>
    </row>
    <row r="73" spans="1:14" ht="15" hidden="1">
      <c r="A73" s="6" t="s">
        <v>27</v>
      </c>
      <c r="B73" s="42" t="s">
        <v>11</v>
      </c>
      <c r="C73" s="42">
        <v>1400</v>
      </c>
      <c r="D73" s="42">
        <v>1403</v>
      </c>
      <c r="E73" s="38">
        <v>9000072650</v>
      </c>
      <c r="F73" s="38">
        <v>540</v>
      </c>
      <c r="G73" s="36"/>
      <c r="H73" s="46">
        <f>H74</f>
        <v>32867.3</v>
      </c>
      <c r="I73" s="258">
        <f t="shared" si="1"/>
        <v>0</v>
      </c>
      <c r="J73" s="46">
        <f t="shared" si="16"/>
        <v>0</v>
      </c>
      <c r="K73" s="46">
        <f t="shared" si="16"/>
        <v>0</v>
      </c>
      <c r="L73" s="46">
        <f t="shared" si="16"/>
        <v>0</v>
      </c>
      <c r="M73" s="24"/>
      <c r="N73" s="24"/>
    </row>
    <row r="74" spans="1:14" ht="15" hidden="1">
      <c r="A74" s="7" t="s">
        <v>9</v>
      </c>
      <c r="B74" s="42" t="s">
        <v>11</v>
      </c>
      <c r="C74" s="42">
        <v>1400</v>
      </c>
      <c r="D74" s="42">
        <v>1403</v>
      </c>
      <c r="E74" s="38">
        <v>9000072650</v>
      </c>
      <c r="F74" s="38">
        <v>540</v>
      </c>
      <c r="G74" s="38">
        <v>2</v>
      </c>
      <c r="H74" s="46">
        <v>32867.3</v>
      </c>
      <c r="I74" s="258">
        <f t="shared" si="1"/>
        <v>0</v>
      </c>
      <c r="J74" s="46"/>
      <c r="K74" s="46"/>
      <c r="L74" s="46"/>
      <c r="M74" s="20"/>
      <c r="N74" s="20"/>
    </row>
    <row r="75" spans="1:12" ht="15" hidden="1">
      <c r="A75" s="222" t="s">
        <v>544</v>
      </c>
      <c r="B75" s="42" t="s">
        <v>11</v>
      </c>
      <c r="C75" s="42">
        <v>1400</v>
      </c>
      <c r="D75" s="42">
        <v>1403</v>
      </c>
      <c r="E75" s="38" t="s">
        <v>545</v>
      </c>
      <c r="F75" s="36"/>
      <c r="G75" s="36"/>
      <c r="H75" s="46">
        <f aca="true" t="shared" si="17" ref="H75:L77">H76</f>
        <v>587.1</v>
      </c>
      <c r="I75" s="258">
        <f>J75-K75</f>
        <v>0</v>
      </c>
      <c r="J75" s="46">
        <f t="shared" si="17"/>
        <v>0</v>
      </c>
      <c r="K75" s="46">
        <f t="shared" si="17"/>
        <v>0</v>
      </c>
      <c r="L75" s="46">
        <f t="shared" si="17"/>
        <v>0</v>
      </c>
    </row>
    <row r="76" spans="1:12" ht="15" hidden="1">
      <c r="A76" s="6" t="s">
        <v>27</v>
      </c>
      <c r="B76" s="42" t="s">
        <v>11</v>
      </c>
      <c r="C76" s="42">
        <v>1400</v>
      </c>
      <c r="D76" s="42">
        <v>1403</v>
      </c>
      <c r="E76" s="38" t="s">
        <v>545</v>
      </c>
      <c r="F76" s="38">
        <v>500</v>
      </c>
      <c r="G76" s="36"/>
      <c r="H76" s="46">
        <f t="shared" si="17"/>
        <v>587.1</v>
      </c>
      <c r="I76" s="258">
        <f>J76-K76</f>
        <v>0</v>
      </c>
      <c r="J76" s="46">
        <f t="shared" si="17"/>
        <v>0</v>
      </c>
      <c r="K76" s="46">
        <f t="shared" si="17"/>
        <v>0</v>
      </c>
      <c r="L76" s="46">
        <f t="shared" si="17"/>
        <v>0</v>
      </c>
    </row>
    <row r="77" spans="1:12" ht="15" hidden="1">
      <c r="A77" s="6" t="s">
        <v>549</v>
      </c>
      <c r="B77" s="42" t="s">
        <v>11</v>
      </c>
      <c r="C77" s="42">
        <v>1400</v>
      </c>
      <c r="D77" s="42">
        <v>1403</v>
      </c>
      <c r="E77" s="38" t="s">
        <v>545</v>
      </c>
      <c r="F77" s="38">
        <v>520</v>
      </c>
      <c r="G77" s="36"/>
      <c r="H77" s="46">
        <f t="shared" si="17"/>
        <v>587.1</v>
      </c>
      <c r="I77" s="258">
        <f>J77-K77</f>
        <v>0</v>
      </c>
      <c r="J77" s="46">
        <f t="shared" si="17"/>
        <v>0</v>
      </c>
      <c r="K77" s="46">
        <f t="shared" si="17"/>
        <v>0</v>
      </c>
      <c r="L77" s="46">
        <f t="shared" si="17"/>
        <v>0</v>
      </c>
    </row>
    <row r="78" spans="1:12" ht="15" hidden="1">
      <c r="A78" s="7" t="s">
        <v>9</v>
      </c>
      <c r="B78" s="42" t="s">
        <v>11</v>
      </c>
      <c r="C78" s="42">
        <v>1400</v>
      </c>
      <c r="D78" s="42">
        <v>1403</v>
      </c>
      <c r="E78" s="38" t="s">
        <v>545</v>
      </c>
      <c r="F78" s="38">
        <v>520</v>
      </c>
      <c r="G78" s="38">
        <v>2</v>
      </c>
      <c r="H78" s="46">
        <v>587.1</v>
      </c>
      <c r="I78" s="258">
        <f>J78-K78</f>
        <v>0</v>
      </c>
      <c r="J78" s="46"/>
      <c r="K78" s="46"/>
      <c r="L78" s="46"/>
    </row>
    <row r="79" spans="1:12" ht="42.75">
      <c r="A79" s="5" t="s">
        <v>38</v>
      </c>
      <c r="B79" s="112" t="s">
        <v>39</v>
      </c>
      <c r="C79" s="41"/>
      <c r="D79" s="41"/>
      <c r="E79" s="36"/>
      <c r="F79" s="36"/>
      <c r="G79" s="36"/>
      <c r="H79" s="258" t="e">
        <f>#REF!+H82+H222</f>
        <v>#REF!</v>
      </c>
      <c r="I79" s="258">
        <f t="shared" si="1"/>
        <v>0</v>
      </c>
      <c r="J79" s="258">
        <f>J82+J222</f>
        <v>96360</v>
      </c>
      <c r="K79" s="262">
        <f>K82+K222</f>
        <v>96360</v>
      </c>
      <c r="L79" s="262">
        <f>L82+L222</f>
        <v>96350</v>
      </c>
    </row>
    <row r="80" spans="1:12" ht="15">
      <c r="A80" s="5" t="s">
        <v>8</v>
      </c>
      <c r="B80" s="112">
        <v>1</v>
      </c>
      <c r="C80" s="41"/>
      <c r="D80" s="41"/>
      <c r="E80" s="36"/>
      <c r="F80" s="36"/>
      <c r="G80" s="36"/>
      <c r="H80" s="258" t="e">
        <f>H87+#REF!+#REF!+#REF!+H192+H195+H206+H209+H218+H221+#REF!+#REF!+H186+H198+H214+#REF!</f>
        <v>#REF!</v>
      </c>
      <c r="I80" s="258">
        <f aca="true" t="shared" si="18" ref="I80:I106">J80-K80</f>
        <v>0</v>
      </c>
      <c r="J80" s="258">
        <f>J87+J93+J103+J135+J155+J174+J177+J186+J192+J195+J198+J206+J209+J212+J214+J218+J146+J115+J124+J150+J162+J169</f>
        <v>96360</v>
      </c>
      <c r="K80" s="262">
        <f>K87+K93+K103+K135+K155+K174+K177+K186+K192+K195+K198+K206+K209+K212+K214+K218+K146+K115+K124+K150+K162+K169</f>
        <v>96360</v>
      </c>
      <c r="L80" s="262">
        <f>L87+L93+L103+L135+L155+L174+L177+L186+L192+L195+L198+L206+L209+L212+L214+L218+L146+L115+L124+L150+L162+L169</f>
        <v>96350</v>
      </c>
    </row>
    <row r="81" spans="1:15" ht="15">
      <c r="A81" s="5" t="s">
        <v>9</v>
      </c>
      <c r="B81" s="112">
        <v>2</v>
      </c>
      <c r="C81" s="41"/>
      <c r="D81" s="41"/>
      <c r="E81" s="36"/>
      <c r="F81" s="36"/>
      <c r="G81" s="36"/>
      <c r="H81" s="258" t="e">
        <f>#REF!+#REF!+#REF!+#REF!+#REF!+H228+H236+H240+#REF!+H252+#REF!+#REF!+#REF!+H254+#REF!+H232</f>
        <v>#REF!</v>
      </c>
      <c r="I81" s="258">
        <f t="shared" si="18"/>
        <v>0</v>
      </c>
      <c r="J81" s="258">
        <f>J90+J106+J109+J228+J236+J240+J244+J248+J252+J258+J261+J180+J118+J140+J98+J166+J144+J112+J121+J160+J202</f>
        <v>0</v>
      </c>
      <c r="K81" s="262">
        <f>K90+K106+K109+K228+K236+K240+K244+K248+K252+K258+K261+K180+K118+K140+K98+K166+K144+K112+K121+K160+K202</f>
        <v>0</v>
      </c>
      <c r="L81" s="262">
        <f>L90+L106+L109+L228+L236+L240+L244+L248+L252+L258+L261+L180+L118+L140+L98+L166+L144+L112+L121+L160+L202</f>
        <v>0</v>
      </c>
      <c r="O81" s="49"/>
    </row>
    <row r="82" spans="1:12" ht="15">
      <c r="A82" s="5" t="s">
        <v>42</v>
      </c>
      <c r="B82" s="112" t="s">
        <v>39</v>
      </c>
      <c r="C82" s="112" t="s">
        <v>43</v>
      </c>
      <c r="D82" s="41"/>
      <c r="E82" s="36"/>
      <c r="F82" s="36"/>
      <c r="G82" s="36"/>
      <c r="H82" s="258" t="e">
        <f>H83+H99+H170+H187</f>
        <v>#REF!</v>
      </c>
      <c r="I82" s="258">
        <f t="shared" si="18"/>
        <v>0</v>
      </c>
      <c r="J82" s="258">
        <f>J83+J99+J170+J187+J151</f>
        <v>96360</v>
      </c>
      <c r="K82" s="262">
        <f>K83+K99+K170+K187+K151</f>
        <v>96360</v>
      </c>
      <c r="L82" s="262">
        <f>L83+L99+L170+L187+L151</f>
        <v>96350</v>
      </c>
    </row>
    <row r="83" spans="1:12" ht="15">
      <c r="A83" s="5" t="s">
        <v>44</v>
      </c>
      <c r="B83" s="112" t="s">
        <v>39</v>
      </c>
      <c r="C83" s="112" t="s">
        <v>43</v>
      </c>
      <c r="D83" s="43" t="s">
        <v>45</v>
      </c>
      <c r="E83" s="36"/>
      <c r="F83" s="36"/>
      <c r="G83" s="36"/>
      <c r="H83" s="258" t="e">
        <f>#REF!+H84+#REF!</f>
        <v>#REF!</v>
      </c>
      <c r="I83" s="258">
        <f t="shared" si="18"/>
        <v>0</v>
      </c>
      <c r="J83" s="258">
        <f>J84+J94</f>
        <v>25000</v>
      </c>
      <c r="K83" s="262">
        <f>K84+K94</f>
        <v>25000</v>
      </c>
      <c r="L83" s="262">
        <f>L84+L94</f>
        <v>25000</v>
      </c>
    </row>
    <row r="84" spans="1:19" ht="30">
      <c r="A84" s="132" t="s">
        <v>602</v>
      </c>
      <c r="B84" s="42" t="s">
        <v>39</v>
      </c>
      <c r="C84" s="42" t="s">
        <v>43</v>
      </c>
      <c r="D84" s="41" t="s">
        <v>45</v>
      </c>
      <c r="E84" s="36">
        <v>5800000000</v>
      </c>
      <c r="F84" s="36"/>
      <c r="G84" s="36"/>
      <c r="H84" s="46" t="e">
        <f>#REF!+#REF!</f>
        <v>#REF!</v>
      </c>
      <c r="I84" s="266">
        <f t="shared" si="18"/>
        <v>0</v>
      </c>
      <c r="J84" s="46">
        <f>J85+J88+J91</f>
        <v>25000</v>
      </c>
      <c r="K84" s="46">
        <f>K85+K88+K91</f>
        <v>25000</v>
      </c>
      <c r="L84" s="46">
        <f>L85+L88+L91</f>
        <v>25000</v>
      </c>
      <c r="R84" s="53"/>
      <c r="S84" s="53"/>
    </row>
    <row r="85" spans="1:12" ht="30">
      <c r="A85" s="31" t="s">
        <v>462</v>
      </c>
      <c r="B85" s="42" t="s">
        <v>39</v>
      </c>
      <c r="C85" s="42" t="s">
        <v>43</v>
      </c>
      <c r="D85" s="42" t="s">
        <v>45</v>
      </c>
      <c r="E85" s="35">
        <v>5800190710</v>
      </c>
      <c r="F85" s="38">
        <v>600</v>
      </c>
      <c r="G85" s="36"/>
      <c r="H85" s="46">
        <f>H86</f>
        <v>14279.9</v>
      </c>
      <c r="I85" s="258">
        <f t="shared" si="18"/>
        <v>0</v>
      </c>
      <c r="J85" s="46">
        <f aca="true" t="shared" si="19" ref="J85:L86">J86</f>
        <v>20000</v>
      </c>
      <c r="K85" s="46">
        <f t="shared" si="19"/>
        <v>20000</v>
      </c>
      <c r="L85" s="46">
        <f t="shared" si="19"/>
        <v>20000</v>
      </c>
    </row>
    <row r="86" spans="1:12" ht="15">
      <c r="A86" s="6" t="s">
        <v>47</v>
      </c>
      <c r="B86" s="42" t="s">
        <v>39</v>
      </c>
      <c r="C86" s="42" t="s">
        <v>43</v>
      </c>
      <c r="D86" s="42" t="s">
        <v>45</v>
      </c>
      <c r="E86" s="35">
        <v>5800190710</v>
      </c>
      <c r="F86" s="38">
        <v>610</v>
      </c>
      <c r="G86" s="36"/>
      <c r="H86" s="46">
        <f>H87</f>
        <v>14279.9</v>
      </c>
      <c r="I86" s="258">
        <f t="shared" si="18"/>
        <v>0</v>
      </c>
      <c r="J86" s="46">
        <f t="shared" si="19"/>
        <v>20000</v>
      </c>
      <c r="K86" s="46">
        <f t="shared" si="19"/>
        <v>20000</v>
      </c>
      <c r="L86" s="46">
        <f t="shared" si="19"/>
        <v>20000</v>
      </c>
    </row>
    <row r="87" spans="1:12" ht="15">
      <c r="A87" s="7" t="s">
        <v>8</v>
      </c>
      <c r="B87" s="42" t="s">
        <v>39</v>
      </c>
      <c r="C87" s="42" t="s">
        <v>43</v>
      </c>
      <c r="D87" s="42" t="s">
        <v>45</v>
      </c>
      <c r="E87" s="35">
        <v>5800190710</v>
      </c>
      <c r="F87" s="38">
        <v>610</v>
      </c>
      <c r="G87" s="38">
        <v>1</v>
      </c>
      <c r="H87" s="46">
        <v>14279.9</v>
      </c>
      <c r="I87" s="258">
        <f t="shared" si="18"/>
        <v>0</v>
      </c>
      <c r="J87" s="46">
        <v>20000</v>
      </c>
      <c r="K87" s="46">
        <v>20000</v>
      </c>
      <c r="L87" s="46">
        <v>20000</v>
      </c>
    </row>
    <row r="88" spans="1:12" ht="120" hidden="1">
      <c r="A88" s="33" t="s">
        <v>480</v>
      </c>
      <c r="B88" s="42" t="s">
        <v>39</v>
      </c>
      <c r="C88" s="42" t="s">
        <v>43</v>
      </c>
      <c r="D88" s="42" t="s">
        <v>45</v>
      </c>
      <c r="E88" s="35">
        <v>5800171570</v>
      </c>
      <c r="F88" s="38">
        <v>600</v>
      </c>
      <c r="G88" s="36"/>
      <c r="H88" s="46">
        <f aca="true" t="shared" si="20" ref="H88:L89">H89</f>
        <v>14279.9</v>
      </c>
      <c r="I88" s="258">
        <f t="shared" si="18"/>
        <v>0</v>
      </c>
      <c r="J88" s="46">
        <f t="shared" si="20"/>
        <v>0</v>
      </c>
      <c r="K88" s="46">
        <f t="shared" si="20"/>
        <v>0</v>
      </c>
      <c r="L88" s="46">
        <f t="shared" si="20"/>
        <v>0</v>
      </c>
    </row>
    <row r="89" spans="1:12" ht="15" hidden="1">
      <c r="A89" s="6" t="s">
        <v>47</v>
      </c>
      <c r="B89" s="42" t="s">
        <v>39</v>
      </c>
      <c r="C89" s="42" t="s">
        <v>43</v>
      </c>
      <c r="D89" s="42" t="s">
        <v>45</v>
      </c>
      <c r="E89" s="35">
        <v>5800171570</v>
      </c>
      <c r="F89" s="38">
        <v>610</v>
      </c>
      <c r="G89" s="36"/>
      <c r="H89" s="46">
        <f t="shared" si="20"/>
        <v>14279.9</v>
      </c>
      <c r="I89" s="258">
        <f t="shared" si="18"/>
        <v>0</v>
      </c>
      <c r="J89" s="46">
        <f t="shared" si="20"/>
        <v>0</v>
      </c>
      <c r="K89" s="46">
        <f t="shared" si="20"/>
        <v>0</v>
      </c>
      <c r="L89" s="46">
        <f t="shared" si="20"/>
        <v>0</v>
      </c>
    </row>
    <row r="90" spans="1:12" ht="15" hidden="1">
      <c r="A90" s="7" t="s">
        <v>9</v>
      </c>
      <c r="B90" s="42" t="s">
        <v>39</v>
      </c>
      <c r="C90" s="42" t="s">
        <v>43</v>
      </c>
      <c r="D90" s="42" t="s">
        <v>45</v>
      </c>
      <c r="E90" s="35">
        <v>5800171570</v>
      </c>
      <c r="F90" s="38">
        <v>610</v>
      </c>
      <c r="G90" s="38">
        <v>2</v>
      </c>
      <c r="H90" s="46">
        <v>14279.9</v>
      </c>
      <c r="I90" s="258">
        <f t="shared" si="18"/>
        <v>0</v>
      </c>
      <c r="J90" s="46"/>
      <c r="K90" s="46"/>
      <c r="L90" s="46"/>
    </row>
    <row r="91" spans="1:12" ht="30">
      <c r="A91" s="31" t="s">
        <v>463</v>
      </c>
      <c r="B91" s="42" t="s">
        <v>39</v>
      </c>
      <c r="C91" s="42" t="s">
        <v>43</v>
      </c>
      <c r="D91" s="42" t="s">
        <v>45</v>
      </c>
      <c r="E91" s="35">
        <v>5800290710</v>
      </c>
      <c r="F91" s="38"/>
      <c r="G91" s="38"/>
      <c r="H91" s="46"/>
      <c r="I91" s="258">
        <f t="shared" si="18"/>
        <v>0</v>
      </c>
      <c r="J91" s="46">
        <f aca="true" t="shared" si="21" ref="J91:L92">J92</f>
        <v>5000</v>
      </c>
      <c r="K91" s="46">
        <f t="shared" si="21"/>
        <v>5000</v>
      </c>
      <c r="L91" s="46">
        <f t="shared" si="21"/>
        <v>5000</v>
      </c>
    </row>
    <row r="92" spans="1:12" ht="15">
      <c r="A92" s="6" t="s">
        <v>47</v>
      </c>
      <c r="B92" s="42" t="s">
        <v>39</v>
      </c>
      <c r="C92" s="42" t="s">
        <v>43</v>
      </c>
      <c r="D92" s="42" t="s">
        <v>45</v>
      </c>
      <c r="E92" s="35">
        <v>5800290710</v>
      </c>
      <c r="F92" s="38">
        <v>610</v>
      </c>
      <c r="G92" s="36"/>
      <c r="H92" s="46">
        <f>H93</f>
        <v>14279.9</v>
      </c>
      <c r="I92" s="258">
        <f t="shared" si="18"/>
        <v>0</v>
      </c>
      <c r="J92" s="46">
        <f t="shared" si="21"/>
        <v>5000</v>
      </c>
      <c r="K92" s="46">
        <f t="shared" si="21"/>
        <v>5000</v>
      </c>
      <c r="L92" s="46">
        <f t="shared" si="21"/>
        <v>5000</v>
      </c>
    </row>
    <row r="93" spans="1:12" ht="15">
      <c r="A93" s="7" t="s">
        <v>8</v>
      </c>
      <c r="B93" s="42" t="s">
        <v>39</v>
      </c>
      <c r="C93" s="42" t="s">
        <v>43</v>
      </c>
      <c r="D93" s="42" t="s">
        <v>45</v>
      </c>
      <c r="E93" s="35">
        <v>5800290710</v>
      </c>
      <c r="F93" s="38">
        <v>610</v>
      </c>
      <c r="G93" s="38">
        <v>1</v>
      </c>
      <c r="H93" s="46">
        <v>14279.9</v>
      </c>
      <c r="I93" s="258">
        <f t="shared" si="18"/>
        <v>0</v>
      </c>
      <c r="J93" s="46">
        <v>5000</v>
      </c>
      <c r="K93" s="46">
        <v>5000</v>
      </c>
      <c r="L93" s="46">
        <v>5000</v>
      </c>
    </row>
    <row r="94" spans="1:12" ht="15" hidden="1">
      <c r="A94" s="6" t="s">
        <v>16</v>
      </c>
      <c r="B94" s="42" t="s">
        <v>39</v>
      </c>
      <c r="C94" s="42" t="s">
        <v>43</v>
      </c>
      <c r="D94" s="42" t="s">
        <v>45</v>
      </c>
      <c r="E94" s="38">
        <v>9000000000</v>
      </c>
      <c r="F94" s="36"/>
      <c r="G94" s="36"/>
      <c r="H94" s="46">
        <f>H95</f>
        <v>0</v>
      </c>
      <c r="I94" s="258">
        <f t="shared" si="18"/>
        <v>0</v>
      </c>
      <c r="J94" s="46">
        <f aca="true" t="shared" si="22" ref="J94:L97">J95</f>
        <v>0</v>
      </c>
      <c r="K94" s="46">
        <f t="shared" si="22"/>
        <v>0</v>
      </c>
      <c r="L94" s="46">
        <f t="shared" si="22"/>
        <v>0</v>
      </c>
    </row>
    <row r="95" spans="1:14" ht="30" hidden="1">
      <c r="A95" s="25" t="s">
        <v>427</v>
      </c>
      <c r="B95" s="42" t="s">
        <v>39</v>
      </c>
      <c r="C95" s="42" t="s">
        <v>43</v>
      </c>
      <c r="D95" s="42" t="s">
        <v>45</v>
      </c>
      <c r="E95" s="38">
        <v>9000072650</v>
      </c>
      <c r="F95" s="38"/>
      <c r="G95" s="38"/>
      <c r="H95" s="46"/>
      <c r="I95" s="258">
        <f t="shared" si="18"/>
        <v>0</v>
      </c>
      <c r="J95" s="46">
        <f t="shared" si="22"/>
        <v>0</v>
      </c>
      <c r="K95" s="46">
        <f t="shared" si="22"/>
        <v>0</v>
      </c>
      <c r="L95" s="46">
        <f t="shared" si="22"/>
        <v>0</v>
      </c>
      <c r="M95" s="24"/>
      <c r="N95" s="24"/>
    </row>
    <row r="96" spans="1:14" ht="30" hidden="1">
      <c r="A96" s="6" t="s">
        <v>46</v>
      </c>
      <c r="B96" s="42" t="s">
        <v>39</v>
      </c>
      <c r="C96" s="42" t="s">
        <v>43</v>
      </c>
      <c r="D96" s="42" t="s">
        <v>45</v>
      </c>
      <c r="E96" s="38">
        <v>9000072650</v>
      </c>
      <c r="F96" s="38">
        <v>600</v>
      </c>
      <c r="G96" s="36"/>
      <c r="H96" s="46">
        <f>H97</f>
        <v>32867.3</v>
      </c>
      <c r="I96" s="258">
        <f t="shared" si="18"/>
        <v>0</v>
      </c>
      <c r="J96" s="46">
        <f t="shared" si="22"/>
        <v>0</v>
      </c>
      <c r="K96" s="46">
        <f t="shared" si="22"/>
        <v>0</v>
      </c>
      <c r="L96" s="46">
        <f t="shared" si="22"/>
        <v>0</v>
      </c>
      <c r="M96" s="24"/>
      <c r="N96" s="24"/>
    </row>
    <row r="97" spans="1:14" ht="15" hidden="1">
      <c r="A97" s="6" t="s">
        <v>47</v>
      </c>
      <c r="B97" s="42" t="s">
        <v>39</v>
      </c>
      <c r="C97" s="42" t="s">
        <v>43</v>
      </c>
      <c r="D97" s="42" t="s">
        <v>45</v>
      </c>
      <c r="E97" s="38">
        <v>9000072650</v>
      </c>
      <c r="F97" s="38">
        <v>610</v>
      </c>
      <c r="G97" s="36"/>
      <c r="H97" s="46">
        <f>H98</f>
        <v>32867.3</v>
      </c>
      <c r="I97" s="258">
        <f t="shared" si="18"/>
        <v>0</v>
      </c>
      <c r="J97" s="46">
        <f t="shared" si="22"/>
        <v>0</v>
      </c>
      <c r="K97" s="46">
        <f t="shared" si="22"/>
        <v>0</v>
      </c>
      <c r="L97" s="46">
        <f t="shared" si="22"/>
        <v>0</v>
      </c>
      <c r="M97" s="24"/>
      <c r="N97" s="24"/>
    </row>
    <row r="98" spans="1:14" ht="15" hidden="1">
      <c r="A98" s="7" t="s">
        <v>9</v>
      </c>
      <c r="B98" s="42" t="s">
        <v>39</v>
      </c>
      <c r="C98" s="42" t="s">
        <v>43</v>
      </c>
      <c r="D98" s="42" t="s">
        <v>45</v>
      </c>
      <c r="E98" s="38">
        <v>9000072650</v>
      </c>
      <c r="F98" s="38">
        <v>610</v>
      </c>
      <c r="G98" s="38">
        <v>2</v>
      </c>
      <c r="H98" s="46">
        <v>32867.3</v>
      </c>
      <c r="I98" s="258">
        <f t="shared" si="18"/>
        <v>0</v>
      </c>
      <c r="J98" s="46"/>
      <c r="K98" s="46"/>
      <c r="L98" s="46"/>
      <c r="M98" s="20"/>
      <c r="N98" s="20"/>
    </row>
    <row r="99" spans="1:12" ht="15">
      <c r="A99" s="5" t="s">
        <v>57</v>
      </c>
      <c r="B99" s="112" t="s">
        <v>39</v>
      </c>
      <c r="C99" s="112" t="s">
        <v>43</v>
      </c>
      <c r="D99" s="112" t="s">
        <v>48</v>
      </c>
      <c r="E99" s="259"/>
      <c r="F99" s="259"/>
      <c r="G99" s="259"/>
      <c r="H99" s="258" t="e">
        <f>#REF!+#REF!+#REF!</f>
        <v>#REF!</v>
      </c>
      <c r="I99" s="258">
        <f t="shared" si="18"/>
        <v>0</v>
      </c>
      <c r="J99" s="258">
        <f>J100+J136</f>
        <v>53000</v>
      </c>
      <c r="K99" s="262">
        <f>K100+K136</f>
        <v>53000</v>
      </c>
      <c r="L99" s="262">
        <f>L100+L136</f>
        <v>53000</v>
      </c>
    </row>
    <row r="100" spans="1:19" ht="30">
      <c r="A100" s="132" t="s">
        <v>602</v>
      </c>
      <c r="B100" s="42" t="s">
        <v>39</v>
      </c>
      <c r="C100" s="42" t="s">
        <v>43</v>
      </c>
      <c r="D100" s="41" t="s">
        <v>48</v>
      </c>
      <c r="E100" s="36">
        <v>5800000000</v>
      </c>
      <c r="F100" s="36"/>
      <c r="G100" s="36"/>
      <c r="H100" s="46" t="e">
        <f>#REF!+#REF!</f>
        <v>#REF!</v>
      </c>
      <c r="I100" s="258" t="e">
        <f>#REF!-#REF!</f>
        <v>#REF!</v>
      </c>
      <c r="J100" s="46">
        <f>J103+J106+J109+J118+J127+J115+J112+J121+J124</f>
        <v>53000</v>
      </c>
      <c r="K100" s="46">
        <f>K103+K106+K109+K118+K127+K115+K112+K121+K124</f>
        <v>53000</v>
      </c>
      <c r="L100" s="46">
        <f>L103+L106+L109+L118+L127+L115+L112+L121+L124</f>
        <v>53000</v>
      </c>
      <c r="R100" s="53"/>
      <c r="S100" s="53"/>
    </row>
    <row r="101" spans="1:12" ht="30">
      <c r="A101" s="31" t="s">
        <v>462</v>
      </c>
      <c r="B101" s="42" t="s">
        <v>39</v>
      </c>
      <c r="C101" s="42" t="s">
        <v>43</v>
      </c>
      <c r="D101" s="41" t="s">
        <v>48</v>
      </c>
      <c r="E101" s="35">
        <v>5800190720</v>
      </c>
      <c r="F101" s="38">
        <v>600</v>
      </c>
      <c r="G101" s="36"/>
      <c r="H101" s="46">
        <f aca="true" t="shared" si="23" ref="H101:L102">H102</f>
        <v>14279.9</v>
      </c>
      <c r="I101" s="258">
        <f t="shared" si="18"/>
        <v>0</v>
      </c>
      <c r="J101" s="46">
        <f t="shared" si="23"/>
        <v>48000</v>
      </c>
      <c r="K101" s="46">
        <f t="shared" si="23"/>
        <v>48000</v>
      </c>
      <c r="L101" s="46">
        <f t="shared" si="23"/>
        <v>48000</v>
      </c>
    </row>
    <row r="102" spans="1:12" ht="15">
      <c r="A102" s="6" t="s">
        <v>47</v>
      </c>
      <c r="B102" s="42" t="s">
        <v>39</v>
      </c>
      <c r="C102" s="42" t="s">
        <v>43</v>
      </c>
      <c r="D102" s="42" t="s">
        <v>48</v>
      </c>
      <c r="E102" s="35">
        <v>5800190720</v>
      </c>
      <c r="F102" s="38">
        <v>610</v>
      </c>
      <c r="G102" s="36"/>
      <c r="H102" s="46">
        <f t="shared" si="23"/>
        <v>14279.9</v>
      </c>
      <c r="I102" s="258">
        <f t="shared" si="18"/>
        <v>0</v>
      </c>
      <c r="J102" s="46">
        <f t="shared" si="23"/>
        <v>48000</v>
      </c>
      <c r="K102" s="46">
        <f t="shared" si="23"/>
        <v>48000</v>
      </c>
      <c r="L102" s="46">
        <f t="shared" si="23"/>
        <v>48000</v>
      </c>
    </row>
    <row r="103" spans="1:12" ht="15">
      <c r="A103" s="7" t="s">
        <v>8</v>
      </c>
      <c r="B103" s="42" t="s">
        <v>39</v>
      </c>
      <c r="C103" s="42" t="s">
        <v>43</v>
      </c>
      <c r="D103" s="41" t="s">
        <v>48</v>
      </c>
      <c r="E103" s="35">
        <v>5800190720</v>
      </c>
      <c r="F103" s="38">
        <v>610</v>
      </c>
      <c r="G103" s="38">
        <v>1</v>
      </c>
      <c r="H103" s="46">
        <v>14279.9</v>
      </c>
      <c r="I103" s="258">
        <f t="shared" si="18"/>
        <v>0</v>
      </c>
      <c r="J103" s="46">
        <v>48000</v>
      </c>
      <c r="K103" s="46">
        <v>48000</v>
      </c>
      <c r="L103" s="46">
        <v>48000</v>
      </c>
    </row>
    <row r="104" spans="1:12" ht="120" hidden="1">
      <c r="A104" s="33" t="s">
        <v>480</v>
      </c>
      <c r="B104" s="42" t="s">
        <v>39</v>
      </c>
      <c r="C104" s="42" t="s">
        <v>43</v>
      </c>
      <c r="D104" s="41" t="s">
        <v>48</v>
      </c>
      <c r="E104" s="35">
        <v>5800171570</v>
      </c>
      <c r="F104" s="38">
        <v>600</v>
      </c>
      <c r="G104" s="36"/>
      <c r="H104" s="46">
        <f aca="true" t="shared" si="24" ref="H104:L105">H105</f>
        <v>14279.9</v>
      </c>
      <c r="I104" s="258">
        <f t="shared" si="18"/>
        <v>0</v>
      </c>
      <c r="J104" s="46">
        <f t="shared" si="24"/>
        <v>0</v>
      </c>
      <c r="K104" s="46">
        <f t="shared" si="24"/>
        <v>0</v>
      </c>
      <c r="L104" s="46">
        <f t="shared" si="24"/>
        <v>0</v>
      </c>
    </row>
    <row r="105" spans="1:12" ht="15" hidden="1">
      <c r="A105" s="6" t="s">
        <v>47</v>
      </c>
      <c r="B105" s="42" t="s">
        <v>39</v>
      </c>
      <c r="C105" s="42" t="s">
        <v>43</v>
      </c>
      <c r="D105" s="42" t="s">
        <v>48</v>
      </c>
      <c r="E105" s="35">
        <v>5800171570</v>
      </c>
      <c r="F105" s="38">
        <v>610</v>
      </c>
      <c r="G105" s="36"/>
      <c r="H105" s="46">
        <f t="shared" si="24"/>
        <v>14279.9</v>
      </c>
      <c r="I105" s="258">
        <f t="shared" si="18"/>
        <v>0</v>
      </c>
      <c r="J105" s="46">
        <f t="shared" si="24"/>
        <v>0</v>
      </c>
      <c r="K105" s="46">
        <f t="shared" si="24"/>
        <v>0</v>
      </c>
      <c r="L105" s="46">
        <f t="shared" si="24"/>
        <v>0</v>
      </c>
    </row>
    <row r="106" spans="1:12" ht="15" hidden="1">
      <c r="A106" s="7" t="s">
        <v>9</v>
      </c>
      <c r="B106" s="42" t="s">
        <v>39</v>
      </c>
      <c r="C106" s="42" t="s">
        <v>43</v>
      </c>
      <c r="D106" s="41" t="s">
        <v>48</v>
      </c>
      <c r="E106" s="35">
        <v>5800171570</v>
      </c>
      <c r="F106" s="38">
        <v>610</v>
      </c>
      <c r="G106" s="38">
        <v>2</v>
      </c>
      <c r="H106" s="46">
        <v>14279.9</v>
      </c>
      <c r="I106" s="258">
        <f t="shared" si="18"/>
        <v>0</v>
      </c>
      <c r="J106" s="46"/>
      <c r="K106" s="46"/>
      <c r="L106" s="46"/>
    </row>
    <row r="107" spans="1:12" ht="15" hidden="1">
      <c r="A107" s="31" t="s">
        <v>562</v>
      </c>
      <c r="B107" s="42" t="s">
        <v>39</v>
      </c>
      <c r="C107" s="42" t="s">
        <v>43</v>
      </c>
      <c r="D107" s="42" t="s">
        <v>48</v>
      </c>
      <c r="E107" s="35">
        <v>5800171500</v>
      </c>
      <c r="F107" s="38">
        <v>600</v>
      </c>
      <c r="G107" s="36"/>
      <c r="H107" s="46">
        <f aca="true" t="shared" si="25" ref="H107:L111">H108</f>
        <v>14279.9</v>
      </c>
      <c r="I107" s="258">
        <f aca="true" t="shared" si="26" ref="I107:I118">J107-K107</f>
        <v>0</v>
      </c>
      <c r="J107" s="46">
        <f t="shared" si="25"/>
        <v>0</v>
      </c>
      <c r="K107" s="46">
        <f t="shared" si="25"/>
        <v>0</v>
      </c>
      <c r="L107" s="46">
        <f t="shared" si="25"/>
        <v>0</v>
      </c>
    </row>
    <row r="108" spans="1:12" ht="15" hidden="1">
      <c r="A108" s="6" t="s">
        <v>47</v>
      </c>
      <c r="B108" s="42" t="s">
        <v>39</v>
      </c>
      <c r="C108" s="42" t="s">
        <v>43</v>
      </c>
      <c r="D108" s="41" t="s">
        <v>48</v>
      </c>
      <c r="E108" s="35">
        <v>5800171500</v>
      </c>
      <c r="F108" s="38">
        <v>610</v>
      </c>
      <c r="G108" s="36"/>
      <c r="H108" s="46">
        <f t="shared" si="25"/>
        <v>14279.9</v>
      </c>
      <c r="I108" s="258">
        <f t="shared" si="26"/>
        <v>0</v>
      </c>
      <c r="J108" s="46">
        <f t="shared" si="25"/>
        <v>0</v>
      </c>
      <c r="K108" s="46">
        <f t="shared" si="25"/>
        <v>0</v>
      </c>
      <c r="L108" s="46">
        <f t="shared" si="25"/>
        <v>0</v>
      </c>
    </row>
    <row r="109" spans="1:12" ht="15" hidden="1">
      <c r="A109" s="7" t="s">
        <v>9</v>
      </c>
      <c r="B109" s="42" t="s">
        <v>39</v>
      </c>
      <c r="C109" s="42" t="s">
        <v>43</v>
      </c>
      <c r="D109" s="42" t="s">
        <v>48</v>
      </c>
      <c r="E109" s="35">
        <v>5800171500</v>
      </c>
      <c r="F109" s="38">
        <v>610</v>
      </c>
      <c r="G109" s="38">
        <v>2</v>
      </c>
      <c r="H109" s="46">
        <v>14279.9</v>
      </c>
      <c r="I109" s="258">
        <f t="shared" si="26"/>
        <v>0</v>
      </c>
      <c r="J109" s="46"/>
      <c r="K109" s="46"/>
      <c r="L109" s="46"/>
    </row>
    <row r="110" spans="1:12" ht="15" hidden="1">
      <c r="A110" s="31" t="s">
        <v>562</v>
      </c>
      <c r="B110" s="42" t="s">
        <v>39</v>
      </c>
      <c r="C110" s="42" t="s">
        <v>43</v>
      </c>
      <c r="D110" s="42" t="s">
        <v>48</v>
      </c>
      <c r="E110" s="124">
        <v>5800153030</v>
      </c>
      <c r="F110" s="38">
        <v>600</v>
      </c>
      <c r="G110" s="36"/>
      <c r="H110" s="46">
        <f t="shared" si="25"/>
        <v>14279.9</v>
      </c>
      <c r="I110" s="258">
        <f>J110-K110</f>
        <v>0</v>
      </c>
      <c r="J110" s="46">
        <f t="shared" si="25"/>
        <v>0</v>
      </c>
      <c r="K110" s="46">
        <f t="shared" si="25"/>
        <v>0</v>
      </c>
      <c r="L110" s="46">
        <f t="shared" si="25"/>
        <v>0</v>
      </c>
    </row>
    <row r="111" spans="1:12" ht="15" hidden="1">
      <c r="A111" s="6" t="s">
        <v>47</v>
      </c>
      <c r="B111" s="42" t="s">
        <v>39</v>
      </c>
      <c r="C111" s="42" t="s">
        <v>43</v>
      </c>
      <c r="D111" s="41" t="s">
        <v>48</v>
      </c>
      <c r="E111" s="124">
        <v>5800153030</v>
      </c>
      <c r="F111" s="38">
        <v>610</v>
      </c>
      <c r="G111" s="36"/>
      <c r="H111" s="46">
        <f t="shared" si="25"/>
        <v>14279.9</v>
      </c>
      <c r="I111" s="258">
        <f>J111-K111</f>
        <v>0</v>
      </c>
      <c r="J111" s="46">
        <f t="shared" si="25"/>
        <v>0</v>
      </c>
      <c r="K111" s="46">
        <f t="shared" si="25"/>
        <v>0</v>
      </c>
      <c r="L111" s="46">
        <f t="shared" si="25"/>
        <v>0</v>
      </c>
    </row>
    <row r="112" spans="1:12" ht="15" hidden="1">
      <c r="A112" s="7" t="s">
        <v>9</v>
      </c>
      <c r="B112" s="42" t="s">
        <v>39</v>
      </c>
      <c r="C112" s="42" t="s">
        <v>43</v>
      </c>
      <c r="D112" s="42" t="s">
        <v>48</v>
      </c>
      <c r="E112" s="124">
        <v>5800153030</v>
      </c>
      <c r="F112" s="38">
        <v>610</v>
      </c>
      <c r="G112" s="38">
        <v>2</v>
      </c>
      <c r="H112" s="46">
        <v>14279.9</v>
      </c>
      <c r="I112" s="258">
        <f>J112-K112</f>
        <v>0</v>
      </c>
      <c r="J112" s="46"/>
      <c r="K112" s="46"/>
      <c r="L112" s="46"/>
    </row>
    <row r="113" spans="1:12" ht="30">
      <c r="A113" s="31" t="s">
        <v>515</v>
      </c>
      <c r="B113" s="42" t="s">
        <v>39</v>
      </c>
      <c r="C113" s="42" t="s">
        <v>43</v>
      </c>
      <c r="D113" s="42" t="s">
        <v>48</v>
      </c>
      <c r="E113" s="35" t="s">
        <v>487</v>
      </c>
      <c r="F113" s="38">
        <v>600</v>
      </c>
      <c r="G113" s="36"/>
      <c r="H113" s="46">
        <f aca="true" t="shared" si="27" ref="H113:L114">H114</f>
        <v>14279.9</v>
      </c>
      <c r="I113" s="258">
        <f t="shared" si="26"/>
        <v>0</v>
      </c>
      <c r="J113" s="46">
        <f t="shared" si="27"/>
        <v>5000</v>
      </c>
      <c r="K113" s="46">
        <f t="shared" si="27"/>
        <v>5000</v>
      </c>
      <c r="L113" s="46">
        <f t="shared" si="27"/>
        <v>5000</v>
      </c>
    </row>
    <row r="114" spans="1:12" ht="15">
      <c r="A114" s="6" t="s">
        <v>47</v>
      </c>
      <c r="B114" s="42" t="s">
        <v>39</v>
      </c>
      <c r="C114" s="42" t="s">
        <v>43</v>
      </c>
      <c r="D114" s="41" t="s">
        <v>48</v>
      </c>
      <c r="E114" s="35" t="s">
        <v>487</v>
      </c>
      <c r="F114" s="38">
        <v>610</v>
      </c>
      <c r="G114" s="36"/>
      <c r="H114" s="46">
        <f t="shared" si="27"/>
        <v>14279.9</v>
      </c>
      <c r="I114" s="258">
        <f t="shared" si="26"/>
        <v>0</v>
      </c>
      <c r="J114" s="46">
        <f t="shared" si="27"/>
        <v>5000</v>
      </c>
      <c r="K114" s="46">
        <f t="shared" si="27"/>
        <v>5000</v>
      </c>
      <c r="L114" s="46">
        <f t="shared" si="27"/>
        <v>5000</v>
      </c>
    </row>
    <row r="115" spans="1:12" ht="15">
      <c r="A115" s="7" t="s">
        <v>8</v>
      </c>
      <c r="B115" s="42" t="s">
        <v>39</v>
      </c>
      <c r="C115" s="42" t="s">
        <v>43</v>
      </c>
      <c r="D115" s="42" t="s">
        <v>48</v>
      </c>
      <c r="E115" s="35" t="s">
        <v>487</v>
      </c>
      <c r="F115" s="38">
        <v>610</v>
      </c>
      <c r="G115" s="38">
        <v>1</v>
      </c>
      <c r="H115" s="46">
        <v>14279.9</v>
      </c>
      <c r="I115" s="258">
        <f t="shared" si="26"/>
        <v>0</v>
      </c>
      <c r="J115" s="46">
        <v>5000</v>
      </c>
      <c r="K115" s="46">
        <v>5000</v>
      </c>
      <c r="L115" s="46">
        <v>5000</v>
      </c>
    </row>
    <row r="116" spans="1:12" ht="30" hidden="1">
      <c r="A116" s="31" t="s">
        <v>515</v>
      </c>
      <c r="B116" s="42" t="s">
        <v>39</v>
      </c>
      <c r="C116" s="42" t="s">
        <v>43</v>
      </c>
      <c r="D116" s="42" t="s">
        <v>48</v>
      </c>
      <c r="E116" s="35" t="s">
        <v>487</v>
      </c>
      <c r="F116" s="38">
        <v>600</v>
      </c>
      <c r="G116" s="36"/>
      <c r="H116" s="46">
        <f aca="true" t="shared" si="28" ref="H116:L117">H117</f>
        <v>14279.9</v>
      </c>
      <c r="I116" s="258">
        <f t="shared" si="26"/>
        <v>0</v>
      </c>
      <c r="J116" s="46">
        <f t="shared" si="28"/>
        <v>0</v>
      </c>
      <c r="K116" s="46">
        <f t="shared" si="28"/>
        <v>0</v>
      </c>
      <c r="L116" s="46">
        <f t="shared" si="28"/>
        <v>0</v>
      </c>
    </row>
    <row r="117" spans="1:12" ht="15" hidden="1">
      <c r="A117" s="6" t="s">
        <v>47</v>
      </c>
      <c r="B117" s="42" t="s">
        <v>39</v>
      </c>
      <c r="C117" s="42" t="s">
        <v>43</v>
      </c>
      <c r="D117" s="41" t="s">
        <v>48</v>
      </c>
      <c r="E117" s="35" t="s">
        <v>487</v>
      </c>
      <c r="F117" s="38">
        <v>610</v>
      </c>
      <c r="G117" s="36"/>
      <c r="H117" s="46">
        <f t="shared" si="28"/>
        <v>14279.9</v>
      </c>
      <c r="I117" s="258">
        <f t="shared" si="26"/>
        <v>0</v>
      </c>
      <c r="J117" s="46">
        <f t="shared" si="28"/>
        <v>0</v>
      </c>
      <c r="K117" s="46">
        <f t="shared" si="28"/>
        <v>0</v>
      </c>
      <c r="L117" s="46">
        <f t="shared" si="28"/>
        <v>0</v>
      </c>
    </row>
    <row r="118" spans="1:12" ht="15" hidden="1">
      <c r="A118" s="7" t="s">
        <v>9</v>
      </c>
      <c r="B118" s="42" t="s">
        <v>39</v>
      </c>
      <c r="C118" s="42" t="s">
        <v>43</v>
      </c>
      <c r="D118" s="42" t="s">
        <v>48</v>
      </c>
      <c r="E118" s="35" t="s">
        <v>487</v>
      </c>
      <c r="F118" s="38">
        <v>610</v>
      </c>
      <c r="G118" s="38">
        <v>2</v>
      </c>
      <c r="H118" s="46">
        <v>14279.9</v>
      </c>
      <c r="I118" s="258">
        <f t="shared" si="26"/>
        <v>0</v>
      </c>
      <c r="J118" s="46"/>
      <c r="K118" s="46"/>
      <c r="L118" s="46"/>
    </row>
    <row r="119" spans="1:12" ht="45" hidden="1">
      <c r="A119" s="31" t="s">
        <v>514</v>
      </c>
      <c r="B119" s="42" t="s">
        <v>39</v>
      </c>
      <c r="C119" s="42" t="s">
        <v>43</v>
      </c>
      <c r="D119" s="42" t="s">
        <v>48</v>
      </c>
      <c r="E119" s="194" t="s">
        <v>512</v>
      </c>
      <c r="F119" s="38">
        <v>600</v>
      </c>
      <c r="G119" s="36"/>
      <c r="H119" s="46">
        <f aca="true" t="shared" si="29" ref="H119:L120">H120</f>
        <v>14279.9</v>
      </c>
      <c r="I119" s="258">
        <f aca="true" t="shared" si="30" ref="I119:I124">J119-K119</f>
        <v>0</v>
      </c>
      <c r="J119" s="46">
        <f>J120+J123</f>
        <v>0</v>
      </c>
      <c r="K119" s="46">
        <f>K120+K123</f>
        <v>0</v>
      </c>
      <c r="L119" s="46">
        <f>L120+L123</f>
        <v>0</v>
      </c>
    </row>
    <row r="120" spans="1:12" ht="15" hidden="1">
      <c r="A120" s="6" t="s">
        <v>47</v>
      </c>
      <c r="B120" s="42" t="s">
        <v>39</v>
      </c>
      <c r="C120" s="42" t="s">
        <v>43</v>
      </c>
      <c r="D120" s="41" t="s">
        <v>48</v>
      </c>
      <c r="E120" s="194" t="s">
        <v>512</v>
      </c>
      <c r="F120" s="38">
        <v>610</v>
      </c>
      <c r="G120" s="36"/>
      <c r="H120" s="46">
        <f t="shared" si="29"/>
        <v>14279.9</v>
      </c>
      <c r="I120" s="258">
        <f t="shared" si="30"/>
        <v>0</v>
      </c>
      <c r="J120" s="46">
        <f t="shared" si="29"/>
        <v>0</v>
      </c>
      <c r="K120" s="46">
        <f t="shared" si="29"/>
        <v>0</v>
      </c>
      <c r="L120" s="46">
        <f t="shared" si="29"/>
        <v>0</v>
      </c>
    </row>
    <row r="121" spans="1:12" ht="15" hidden="1">
      <c r="A121" s="7" t="s">
        <v>9</v>
      </c>
      <c r="B121" s="42" t="s">
        <v>39</v>
      </c>
      <c r="C121" s="42" t="s">
        <v>43</v>
      </c>
      <c r="D121" s="42" t="s">
        <v>48</v>
      </c>
      <c r="E121" s="194" t="s">
        <v>512</v>
      </c>
      <c r="F121" s="38">
        <v>610</v>
      </c>
      <c r="G121" s="38">
        <v>2</v>
      </c>
      <c r="H121" s="46">
        <v>14279.9</v>
      </c>
      <c r="I121" s="258">
        <f t="shared" si="30"/>
        <v>0</v>
      </c>
      <c r="J121" s="46"/>
      <c r="K121" s="46"/>
      <c r="L121" s="46"/>
    </row>
    <row r="122" spans="1:12" ht="45" hidden="1">
      <c r="A122" s="31" t="s">
        <v>514</v>
      </c>
      <c r="B122" s="42" t="s">
        <v>39</v>
      </c>
      <c r="C122" s="42" t="s">
        <v>43</v>
      </c>
      <c r="D122" s="42" t="s">
        <v>48</v>
      </c>
      <c r="E122" s="194" t="s">
        <v>512</v>
      </c>
      <c r="F122" s="38">
        <v>600</v>
      </c>
      <c r="G122" s="36"/>
      <c r="H122" s="46">
        <f aca="true" t="shared" si="31" ref="H122:L123">H123</f>
        <v>14279.9</v>
      </c>
      <c r="I122" s="258">
        <f t="shared" si="30"/>
        <v>0</v>
      </c>
      <c r="J122" s="46">
        <f t="shared" si="31"/>
        <v>0</v>
      </c>
      <c r="K122" s="46">
        <f t="shared" si="31"/>
        <v>0</v>
      </c>
      <c r="L122" s="46">
        <f t="shared" si="31"/>
        <v>0</v>
      </c>
    </row>
    <row r="123" spans="1:12" ht="15" hidden="1">
      <c r="A123" s="6" t="s">
        <v>47</v>
      </c>
      <c r="B123" s="42" t="s">
        <v>39</v>
      </c>
      <c r="C123" s="42" t="s">
        <v>43</v>
      </c>
      <c r="D123" s="41" t="s">
        <v>48</v>
      </c>
      <c r="E123" s="194" t="s">
        <v>512</v>
      </c>
      <c r="F123" s="38">
        <v>610</v>
      </c>
      <c r="G123" s="36"/>
      <c r="H123" s="46">
        <f t="shared" si="31"/>
        <v>14279.9</v>
      </c>
      <c r="I123" s="258">
        <f t="shared" si="30"/>
        <v>0</v>
      </c>
      <c r="J123" s="46">
        <f t="shared" si="31"/>
        <v>0</v>
      </c>
      <c r="K123" s="46">
        <f t="shared" si="31"/>
        <v>0</v>
      </c>
      <c r="L123" s="46">
        <f t="shared" si="31"/>
        <v>0</v>
      </c>
    </row>
    <row r="124" spans="1:12" ht="15" hidden="1">
      <c r="A124" s="7" t="s">
        <v>8</v>
      </c>
      <c r="B124" s="42" t="s">
        <v>39</v>
      </c>
      <c r="C124" s="42" t="s">
        <v>43</v>
      </c>
      <c r="D124" s="42" t="s">
        <v>48</v>
      </c>
      <c r="E124" s="194" t="s">
        <v>512</v>
      </c>
      <c r="F124" s="38">
        <v>610</v>
      </c>
      <c r="G124" s="38">
        <v>1</v>
      </c>
      <c r="H124" s="46">
        <v>14279.9</v>
      </c>
      <c r="I124" s="258">
        <f t="shared" si="30"/>
        <v>0</v>
      </c>
      <c r="J124" s="46"/>
      <c r="K124" s="46"/>
      <c r="L124" s="46"/>
    </row>
    <row r="125" spans="1:12" ht="47.25" customHeight="1" hidden="1">
      <c r="A125" s="76" t="s">
        <v>551</v>
      </c>
      <c r="B125" s="42" t="s">
        <v>39</v>
      </c>
      <c r="C125" s="42" t="s">
        <v>43</v>
      </c>
      <c r="D125" s="41" t="s">
        <v>48</v>
      </c>
      <c r="E125" s="35" t="s">
        <v>488</v>
      </c>
      <c r="F125" s="38">
        <v>600</v>
      </c>
      <c r="G125" s="36"/>
      <c r="H125" s="46">
        <f aca="true" t="shared" si="32" ref="H125:L126">H126</f>
        <v>14279.9</v>
      </c>
      <c r="I125" s="258">
        <f aca="true" t="shared" si="33" ref="I125:I140">J125-K125</f>
        <v>0</v>
      </c>
      <c r="J125" s="46">
        <f t="shared" si="32"/>
        <v>0</v>
      </c>
      <c r="K125" s="46">
        <f t="shared" si="32"/>
        <v>0</v>
      </c>
      <c r="L125" s="46">
        <f t="shared" si="32"/>
        <v>0</v>
      </c>
    </row>
    <row r="126" spans="1:12" ht="15" customHeight="1" hidden="1">
      <c r="A126" s="6" t="s">
        <v>47</v>
      </c>
      <c r="B126" s="42" t="s">
        <v>39</v>
      </c>
      <c r="C126" s="42" t="s">
        <v>43</v>
      </c>
      <c r="D126" s="42" t="s">
        <v>48</v>
      </c>
      <c r="E126" s="35" t="s">
        <v>488</v>
      </c>
      <c r="F126" s="38">
        <v>610</v>
      </c>
      <c r="G126" s="36"/>
      <c r="H126" s="46">
        <f t="shared" si="32"/>
        <v>14279.9</v>
      </c>
      <c r="I126" s="258">
        <f t="shared" si="33"/>
        <v>0</v>
      </c>
      <c r="J126" s="46">
        <f t="shared" si="32"/>
        <v>0</v>
      </c>
      <c r="K126" s="46">
        <f t="shared" si="32"/>
        <v>0</v>
      </c>
      <c r="L126" s="46">
        <f t="shared" si="32"/>
        <v>0</v>
      </c>
    </row>
    <row r="127" spans="1:12" ht="15" customHeight="1" hidden="1">
      <c r="A127" s="7" t="s">
        <v>9</v>
      </c>
      <c r="B127" s="42" t="s">
        <v>39</v>
      </c>
      <c r="C127" s="42" t="s">
        <v>43</v>
      </c>
      <c r="D127" s="41" t="s">
        <v>48</v>
      </c>
      <c r="E127" s="35" t="s">
        <v>488</v>
      </c>
      <c r="F127" s="38">
        <v>610</v>
      </c>
      <c r="G127" s="38">
        <v>2</v>
      </c>
      <c r="H127" s="46">
        <v>14279.9</v>
      </c>
      <c r="I127" s="258">
        <f t="shared" si="33"/>
        <v>0</v>
      </c>
      <c r="J127" s="46"/>
      <c r="K127" s="46"/>
      <c r="L127" s="46"/>
    </row>
    <row r="128" spans="1:12" ht="60" customHeight="1" hidden="1">
      <c r="A128" s="76" t="s">
        <v>231</v>
      </c>
      <c r="B128" s="42" t="s">
        <v>39</v>
      </c>
      <c r="C128" s="42" t="s">
        <v>43</v>
      </c>
      <c r="D128" s="42" t="s">
        <v>48</v>
      </c>
      <c r="E128" s="35">
        <v>5801550970</v>
      </c>
      <c r="F128" s="38"/>
      <c r="G128" s="38"/>
      <c r="H128" s="46"/>
      <c r="I128" s="258">
        <f t="shared" si="33"/>
        <v>0</v>
      </c>
      <c r="J128" s="46">
        <f aca="true" t="shared" si="34" ref="J128:L132">J129</f>
        <v>0</v>
      </c>
      <c r="K128" s="46">
        <f t="shared" si="34"/>
        <v>0</v>
      </c>
      <c r="L128" s="46">
        <f t="shared" si="34"/>
        <v>0</v>
      </c>
    </row>
    <row r="129" spans="1:12" ht="15" customHeight="1" hidden="1">
      <c r="A129" s="6" t="s">
        <v>47</v>
      </c>
      <c r="B129" s="42" t="s">
        <v>39</v>
      </c>
      <c r="C129" s="42" t="s">
        <v>43</v>
      </c>
      <c r="D129" s="41" t="s">
        <v>48</v>
      </c>
      <c r="E129" s="35">
        <v>5801550970</v>
      </c>
      <c r="F129" s="38">
        <v>610</v>
      </c>
      <c r="G129" s="36"/>
      <c r="H129" s="46">
        <f>H130</f>
        <v>14279.9</v>
      </c>
      <c r="I129" s="258">
        <f t="shared" si="33"/>
        <v>0</v>
      </c>
      <c r="J129" s="46">
        <f t="shared" si="34"/>
        <v>0</v>
      </c>
      <c r="K129" s="46">
        <f t="shared" si="34"/>
        <v>0</v>
      </c>
      <c r="L129" s="46">
        <f t="shared" si="34"/>
        <v>0</v>
      </c>
    </row>
    <row r="130" spans="1:12" ht="15" customHeight="1" hidden="1">
      <c r="A130" s="7" t="s">
        <v>9</v>
      </c>
      <c r="B130" s="42" t="s">
        <v>39</v>
      </c>
      <c r="C130" s="42" t="s">
        <v>43</v>
      </c>
      <c r="D130" s="42" t="s">
        <v>48</v>
      </c>
      <c r="E130" s="35">
        <v>5801550970</v>
      </c>
      <c r="F130" s="38">
        <v>610</v>
      </c>
      <c r="G130" s="38">
        <v>2</v>
      </c>
      <c r="H130" s="46">
        <v>14279.9</v>
      </c>
      <c r="I130" s="258">
        <f t="shared" si="33"/>
        <v>0</v>
      </c>
      <c r="J130" s="46"/>
      <c r="K130" s="46"/>
      <c r="L130" s="46"/>
    </row>
    <row r="131" spans="1:12" ht="45" customHeight="1" hidden="1">
      <c r="A131" s="76" t="s">
        <v>229</v>
      </c>
      <c r="B131" s="42" t="s">
        <v>39</v>
      </c>
      <c r="C131" s="42" t="s">
        <v>43</v>
      </c>
      <c r="D131" s="42" t="s">
        <v>48</v>
      </c>
      <c r="E131" s="35" t="s">
        <v>489</v>
      </c>
      <c r="F131" s="38"/>
      <c r="G131" s="38"/>
      <c r="H131" s="46"/>
      <c r="I131" s="258">
        <f t="shared" si="33"/>
        <v>0</v>
      </c>
      <c r="J131" s="46">
        <f t="shared" si="34"/>
        <v>0</v>
      </c>
      <c r="K131" s="46">
        <f t="shared" si="34"/>
        <v>0</v>
      </c>
      <c r="L131" s="46">
        <f t="shared" si="34"/>
        <v>0</v>
      </c>
    </row>
    <row r="132" spans="1:12" ht="15" customHeight="1" hidden="1">
      <c r="A132" s="6" t="s">
        <v>47</v>
      </c>
      <c r="B132" s="42" t="s">
        <v>39</v>
      </c>
      <c r="C132" s="42" t="s">
        <v>43</v>
      </c>
      <c r="D132" s="41" t="s">
        <v>48</v>
      </c>
      <c r="E132" s="35" t="s">
        <v>489</v>
      </c>
      <c r="F132" s="38">
        <v>610</v>
      </c>
      <c r="G132" s="36"/>
      <c r="H132" s="46">
        <f>H133</f>
        <v>14279.9</v>
      </c>
      <c r="I132" s="258">
        <f t="shared" si="33"/>
        <v>0</v>
      </c>
      <c r="J132" s="46">
        <f t="shared" si="34"/>
        <v>0</v>
      </c>
      <c r="K132" s="46">
        <f t="shared" si="34"/>
        <v>0</v>
      </c>
      <c r="L132" s="46">
        <f t="shared" si="34"/>
        <v>0</v>
      </c>
    </row>
    <row r="133" spans="1:12" ht="15" customHeight="1" hidden="1">
      <c r="A133" s="7" t="s">
        <v>9</v>
      </c>
      <c r="B133" s="42" t="s">
        <v>39</v>
      </c>
      <c r="C133" s="42" t="s">
        <v>43</v>
      </c>
      <c r="D133" s="42" t="s">
        <v>48</v>
      </c>
      <c r="E133" s="35" t="s">
        <v>489</v>
      </c>
      <c r="F133" s="38">
        <v>610</v>
      </c>
      <c r="G133" s="38">
        <v>2</v>
      </c>
      <c r="H133" s="46">
        <v>14279.9</v>
      </c>
      <c r="I133" s="258">
        <f t="shared" si="33"/>
        <v>0</v>
      </c>
      <c r="J133" s="46"/>
      <c r="K133" s="46"/>
      <c r="L133" s="46"/>
    </row>
    <row r="134" spans="1:12" ht="15" customHeight="1" hidden="1">
      <c r="A134" s="6" t="s">
        <v>47</v>
      </c>
      <c r="B134" s="42" t="s">
        <v>39</v>
      </c>
      <c r="C134" s="42" t="s">
        <v>43</v>
      </c>
      <c r="D134" s="42" t="s">
        <v>48</v>
      </c>
      <c r="E134" s="35" t="s">
        <v>488</v>
      </c>
      <c r="F134" s="38">
        <v>610</v>
      </c>
      <c r="G134" s="36"/>
      <c r="H134" s="46">
        <f>H135</f>
        <v>14279.9</v>
      </c>
      <c r="I134" s="258">
        <f t="shared" si="33"/>
        <v>0</v>
      </c>
      <c r="J134" s="46">
        <f>J135</f>
        <v>0</v>
      </c>
      <c r="K134" s="46">
        <f>K135</f>
        <v>0</v>
      </c>
      <c r="L134" s="46">
        <f>L135</f>
        <v>0</v>
      </c>
    </row>
    <row r="135" spans="1:12" ht="15" customHeight="1" hidden="1">
      <c r="A135" s="7" t="s">
        <v>8</v>
      </c>
      <c r="B135" s="42" t="s">
        <v>39</v>
      </c>
      <c r="C135" s="42" t="s">
        <v>43</v>
      </c>
      <c r="D135" s="41" t="s">
        <v>48</v>
      </c>
      <c r="E135" s="35" t="s">
        <v>488</v>
      </c>
      <c r="F135" s="38">
        <v>610</v>
      </c>
      <c r="G135" s="38">
        <v>1</v>
      </c>
      <c r="H135" s="46">
        <v>14279.9</v>
      </c>
      <c r="I135" s="258">
        <f t="shared" si="33"/>
        <v>0</v>
      </c>
      <c r="J135" s="46"/>
      <c r="K135" s="46"/>
      <c r="L135" s="46"/>
    </row>
    <row r="136" spans="1:12" ht="15" hidden="1">
      <c r="A136" s="6" t="s">
        <v>16</v>
      </c>
      <c r="B136" s="42" t="s">
        <v>39</v>
      </c>
      <c r="C136" s="42" t="s">
        <v>43</v>
      </c>
      <c r="D136" s="42" t="s">
        <v>48</v>
      </c>
      <c r="E136" s="38">
        <v>9000000000</v>
      </c>
      <c r="F136" s="36"/>
      <c r="G136" s="36"/>
      <c r="H136" s="46">
        <f>H137</f>
        <v>0</v>
      </c>
      <c r="I136" s="258">
        <f t="shared" si="33"/>
        <v>0</v>
      </c>
      <c r="J136" s="46">
        <f>J137+J147</f>
        <v>0</v>
      </c>
      <c r="K136" s="46">
        <f>K137+K147</f>
        <v>0</v>
      </c>
      <c r="L136" s="46">
        <f>L137+L147</f>
        <v>0</v>
      </c>
    </row>
    <row r="137" spans="1:14" ht="30" hidden="1">
      <c r="A137" s="25" t="s">
        <v>427</v>
      </c>
      <c r="B137" s="42" t="s">
        <v>39</v>
      </c>
      <c r="C137" s="42" t="s">
        <v>43</v>
      </c>
      <c r="D137" s="41" t="s">
        <v>48</v>
      </c>
      <c r="E137" s="38">
        <v>9000072650</v>
      </c>
      <c r="F137" s="38"/>
      <c r="G137" s="38"/>
      <c r="H137" s="46"/>
      <c r="I137" s="258">
        <f t="shared" si="33"/>
        <v>0</v>
      </c>
      <c r="J137" s="46">
        <f aca="true" t="shared" si="35" ref="J137:L141">J138</f>
        <v>0</v>
      </c>
      <c r="K137" s="46">
        <f t="shared" si="35"/>
        <v>0</v>
      </c>
      <c r="L137" s="46">
        <f t="shared" si="35"/>
        <v>0</v>
      </c>
      <c r="M137" s="24"/>
      <c r="N137" s="24"/>
    </row>
    <row r="138" spans="1:14" ht="30" hidden="1">
      <c r="A138" s="6" t="s">
        <v>46</v>
      </c>
      <c r="B138" s="42" t="s">
        <v>39</v>
      </c>
      <c r="C138" s="42" t="s">
        <v>43</v>
      </c>
      <c r="D138" s="41" t="s">
        <v>48</v>
      </c>
      <c r="E138" s="38">
        <v>9000072650</v>
      </c>
      <c r="F138" s="38">
        <v>600</v>
      </c>
      <c r="G138" s="36"/>
      <c r="H138" s="46">
        <f>H139</f>
        <v>32867.3</v>
      </c>
      <c r="I138" s="258">
        <f t="shared" si="33"/>
        <v>0</v>
      </c>
      <c r="J138" s="46">
        <f t="shared" si="35"/>
        <v>0</v>
      </c>
      <c r="K138" s="46">
        <f t="shared" si="35"/>
        <v>0</v>
      </c>
      <c r="L138" s="46">
        <f t="shared" si="35"/>
        <v>0</v>
      </c>
      <c r="M138" s="24"/>
      <c r="N138" s="24"/>
    </row>
    <row r="139" spans="1:14" ht="15" hidden="1">
      <c r="A139" s="6" t="s">
        <v>47</v>
      </c>
      <c r="B139" s="42" t="s">
        <v>39</v>
      </c>
      <c r="C139" s="42" t="s">
        <v>43</v>
      </c>
      <c r="D139" s="41" t="s">
        <v>48</v>
      </c>
      <c r="E139" s="38">
        <v>9000072650</v>
      </c>
      <c r="F139" s="38">
        <v>610</v>
      </c>
      <c r="G139" s="36"/>
      <c r="H139" s="46">
        <f>H140</f>
        <v>32867.3</v>
      </c>
      <c r="I139" s="258">
        <f t="shared" si="33"/>
        <v>0</v>
      </c>
      <c r="J139" s="46">
        <f t="shared" si="35"/>
        <v>0</v>
      </c>
      <c r="K139" s="46">
        <f t="shared" si="35"/>
        <v>0</v>
      </c>
      <c r="L139" s="46">
        <f t="shared" si="35"/>
        <v>0</v>
      </c>
      <c r="M139" s="24"/>
      <c r="N139" s="24"/>
    </row>
    <row r="140" spans="1:14" ht="15" hidden="1">
      <c r="A140" s="7" t="s">
        <v>9</v>
      </c>
      <c r="B140" s="42" t="s">
        <v>39</v>
      </c>
      <c r="C140" s="42" t="s">
        <v>43</v>
      </c>
      <c r="D140" s="41" t="s">
        <v>48</v>
      </c>
      <c r="E140" s="38">
        <v>9000072650</v>
      </c>
      <c r="F140" s="38">
        <v>610</v>
      </c>
      <c r="G140" s="38">
        <v>2</v>
      </c>
      <c r="H140" s="46">
        <v>32867.3</v>
      </c>
      <c r="I140" s="258">
        <f t="shared" si="33"/>
        <v>0</v>
      </c>
      <c r="J140" s="46"/>
      <c r="K140" s="46"/>
      <c r="L140" s="46"/>
      <c r="M140" s="20"/>
      <c r="N140" s="20"/>
    </row>
    <row r="141" spans="1:14" ht="45" customHeight="1" hidden="1">
      <c r="A141" s="25" t="s">
        <v>379</v>
      </c>
      <c r="B141" s="42" t="s">
        <v>39</v>
      </c>
      <c r="C141" s="42" t="s">
        <v>43</v>
      </c>
      <c r="D141" s="41" t="s">
        <v>48</v>
      </c>
      <c r="E141" s="38" t="s">
        <v>407</v>
      </c>
      <c r="F141" s="38"/>
      <c r="G141" s="38"/>
      <c r="H141" s="46"/>
      <c r="I141" s="258">
        <f aca="true" t="shared" si="36" ref="I141:I146">J141-K141</f>
        <v>0</v>
      </c>
      <c r="J141" s="46">
        <f t="shared" si="35"/>
        <v>0</v>
      </c>
      <c r="K141" s="46">
        <f t="shared" si="35"/>
        <v>0</v>
      </c>
      <c r="L141" s="46">
        <f t="shared" si="35"/>
        <v>0</v>
      </c>
      <c r="M141" s="24"/>
      <c r="N141" s="24"/>
    </row>
    <row r="142" spans="1:14" ht="30" customHeight="1" hidden="1">
      <c r="A142" s="6" t="s">
        <v>46</v>
      </c>
      <c r="B142" s="42" t="s">
        <v>39</v>
      </c>
      <c r="C142" s="42" t="s">
        <v>43</v>
      </c>
      <c r="D142" s="41" t="s">
        <v>48</v>
      </c>
      <c r="E142" s="38" t="s">
        <v>407</v>
      </c>
      <c r="F142" s="38">
        <v>600</v>
      </c>
      <c r="G142" s="36"/>
      <c r="H142" s="46">
        <f>H145</f>
        <v>32867.3</v>
      </c>
      <c r="I142" s="258">
        <f t="shared" si="36"/>
        <v>0</v>
      </c>
      <c r="J142" s="46">
        <f>J144+J146</f>
        <v>0</v>
      </c>
      <c r="K142" s="46">
        <f>K144+K146</f>
        <v>0</v>
      </c>
      <c r="L142" s="46">
        <f>L144+L146</f>
        <v>0</v>
      </c>
      <c r="M142" s="24"/>
      <c r="N142" s="24"/>
    </row>
    <row r="143" spans="1:14" ht="15" customHeight="1" hidden="1">
      <c r="A143" s="6" t="s">
        <v>47</v>
      </c>
      <c r="B143" s="42" t="s">
        <v>39</v>
      </c>
      <c r="C143" s="42" t="s">
        <v>43</v>
      </c>
      <c r="D143" s="41" t="s">
        <v>48</v>
      </c>
      <c r="E143" s="38" t="s">
        <v>407</v>
      </c>
      <c r="F143" s="38">
        <v>610</v>
      </c>
      <c r="G143" s="36"/>
      <c r="H143" s="46">
        <f>H144</f>
        <v>32867.3</v>
      </c>
      <c r="I143" s="258">
        <f>J143-K143</f>
        <v>0</v>
      </c>
      <c r="J143" s="46">
        <f>J144</f>
        <v>0</v>
      </c>
      <c r="K143" s="46">
        <f>K144</f>
        <v>0</v>
      </c>
      <c r="L143" s="46">
        <f>L144</f>
        <v>0</v>
      </c>
      <c r="M143" s="24"/>
      <c r="N143" s="24"/>
    </row>
    <row r="144" spans="1:14" ht="15" customHeight="1" hidden="1">
      <c r="A144" s="7" t="s">
        <v>9</v>
      </c>
      <c r="B144" s="42" t="s">
        <v>39</v>
      </c>
      <c r="C144" s="42" t="s">
        <v>43</v>
      </c>
      <c r="D144" s="41" t="s">
        <v>48</v>
      </c>
      <c r="E144" s="38" t="s">
        <v>407</v>
      </c>
      <c r="F144" s="38">
        <v>610</v>
      </c>
      <c r="G144" s="38">
        <v>2</v>
      </c>
      <c r="H144" s="46">
        <v>32867.3</v>
      </c>
      <c r="I144" s="258">
        <f>J144-K144</f>
        <v>0</v>
      </c>
      <c r="J144" s="46"/>
      <c r="K144" s="46"/>
      <c r="L144" s="46"/>
      <c r="M144" s="20"/>
      <c r="N144" s="20"/>
    </row>
    <row r="145" spans="1:14" ht="15" customHeight="1" hidden="1">
      <c r="A145" s="6" t="s">
        <v>47</v>
      </c>
      <c r="B145" s="42" t="s">
        <v>39</v>
      </c>
      <c r="C145" s="42" t="s">
        <v>43</v>
      </c>
      <c r="D145" s="41" t="s">
        <v>48</v>
      </c>
      <c r="E145" s="38" t="s">
        <v>407</v>
      </c>
      <c r="F145" s="38">
        <v>610</v>
      </c>
      <c r="G145" s="36"/>
      <c r="H145" s="46">
        <f>H146</f>
        <v>32867.3</v>
      </c>
      <c r="I145" s="258">
        <f t="shared" si="36"/>
        <v>0</v>
      </c>
      <c r="J145" s="46">
        <f>J146</f>
        <v>0</v>
      </c>
      <c r="K145" s="46">
        <f>K146</f>
        <v>0</v>
      </c>
      <c r="L145" s="46">
        <f>L146</f>
        <v>0</v>
      </c>
      <c r="M145" s="24"/>
      <c r="N145" s="24"/>
    </row>
    <row r="146" spans="1:14" ht="15" customHeight="1" hidden="1">
      <c r="A146" s="7" t="s">
        <v>8</v>
      </c>
      <c r="B146" s="42" t="s">
        <v>39</v>
      </c>
      <c r="C146" s="42" t="s">
        <v>43</v>
      </c>
      <c r="D146" s="41" t="s">
        <v>48</v>
      </c>
      <c r="E146" s="38" t="s">
        <v>407</v>
      </c>
      <c r="F146" s="38">
        <v>610</v>
      </c>
      <c r="G146" s="38">
        <v>1</v>
      </c>
      <c r="H146" s="46">
        <v>32867.3</v>
      </c>
      <c r="I146" s="258">
        <f t="shared" si="36"/>
        <v>0</v>
      </c>
      <c r="J146" s="46"/>
      <c r="K146" s="46"/>
      <c r="L146" s="46"/>
      <c r="M146" s="20"/>
      <c r="N146" s="20"/>
    </row>
    <row r="147" spans="1:14" ht="75" customHeight="1" hidden="1">
      <c r="A147" s="25" t="s">
        <v>513</v>
      </c>
      <c r="B147" s="42" t="s">
        <v>39</v>
      </c>
      <c r="C147" s="42" t="s">
        <v>43</v>
      </c>
      <c r="D147" s="41" t="s">
        <v>48</v>
      </c>
      <c r="E147" s="38">
        <v>9000090770</v>
      </c>
      <c r="F147" s="38"/>
      <c r="G147" s="38"/>
      <c r="H147" s="46"/>
      <c r="I147" s="258">
        <f aca="true" t="shared" si="37" ref="I147:I154">J147-K147</f>
        <v>0</v>
      </c>
      <c r="J147" s="46">
        <f aca="true" t="shared" si="38" ref="J147:L149">J148</f>
        <v>0</v>
      </c>
      <c r="K147" s="46">
        <f t="shared" si="38"/>
        <v>0</v>
      </c>
      <c r="L147" s="46">
        <f t="shared" si="38"/>
        <v>0</v>
      </c>
      <c r="M147" s="24"/>
      <c r="N147" s="24"/>
    </row>
    <row r="148" spans="1:14" ht="30" customHeight="1" hidden="1">
      <c r="A148" s="6" t="s">
        <v>46</v>
      </c>
      <c r="B148" s="42" t="s">
        <v>39</v>
      </c>
      <c r="C148" s="42" t="s">
        <v>43</v>
      </c>
      <c r="D148" s="41" t="s">
        <v>48</v>
      </c>
      <c r="E148" s="38">
        <v>9000090770</v>
      </c>
      <c r="F148" s="38">
        <v>600</v>
      </c>
      <c r="G148" s="36"/>
      <c r="H148" s="46">
        <f>H149</f>
        <v>32867.3</v>
      </c>
      <c r="I148" s="258">
        <f t="shared" si="37"/>
        <v>0</v>
      </c>
      <c r="J148" s="46">
        <f t="shared" si="38"/>
        <v>0</v>
      </c>
      <c r="K148" s="46">
        <f t="shared" si="38"/>
        <v>0</v>
      </c>
      <c r="L148" s="46">
        <f t="shared" si="38"/>
        <v>0</v>
      </c>
      <c r="M148" s="24"/>
      <c r="N148" s="24"/>
    </row>
    <row r="149" spans="1:14" ht="15" customHeight="1" hidden="1">
      <c r="A149" s="6" t="s">
        <v>47</v>
      </c>
      <c r="B149" s="42" t="s">
        <v>39</v>
      </c>
      <c r="C149" s="42" t="s">
        <v>43</v>
      </c>
      <c r="D149" s="41" t="s">
        <v>48</v>
      </c>
      <c r="E149" s="38">
        <v>9000090770</v>
      </c>
      <c r="F149" s="38">
        <v>610</v>
      </c>
      <c r="G149" s="36"/>
      <c r="H149" s="46">
        <f>H150</f>
        <v>32867.3</v>
      </c>
      <c r="I149" s="258">
        <f t="shared" si="37"/>
        <v>0</v>
      </c>
      <c r="J149" s="46">
        <f t="shared" si="38"/>
        <v>0</v>
      </c>
      <c r="K149" s="46">
        <f t="shared" si="38"/>
        <v>0</v>
      </c>
      <c r="L149" s="46">
        <f t="shared" si="38"/>
        <v>0</v>
      </c>
      <c r="M149" s="24"/>
      <c r="N149" s="24"/>
    </row>
    <row r="150" spans="1:14" ht="15" customHeight="1" hidden="1">
      <c r="A150" s="7" t="s">
        <v>8</v>
      </c>
      <c r="B150" s="42" t="s">
        <v>39</v>
      </c>
      <c r="C150" s="42" t="s">
        <v>43</v>
      </c>
      <c r="D150" s="41" t="s">
        <v>48</v>
      </c>
      <c r="E150" s="38">
        <v>9000090770</v>
      </c>
      <c r="F150" s="38">
        <v>610</v>
      </c>
      <c r="G150" s="38">
        <v>1</v>
      </c>
      <c r="H150" s="46">
        <v>32867.3</v>
      </c>
      <c r="I150" s="258">
        <f t="shared" si="37"/>
        <v>0</v>
      </c>
      <c r="J150" s="46"/>
      <c r="K150" s="46"/>
      <c r="L150" s="46"/>
      <c r="M150" s="20"/>
      <c r="N150" s="20"/>
    </row>
    <row r="151" spans="1:12" ht="15">
      <c r="A151" s="5" t="s">
        <v>292</v>
      </c>
      <c r="B151" s="112" t="s">
        <v>39</v>
      </c>
      <c r="C151" s="112" t="s">
        <v>43</v>
      </c>
      <c r="D151" s="112" t="s">
        <v>293</v>
      </c>
      <c r="E151" s="259"/>
      <c r="F151" s="259"/>
      <c r="G151" s="259"/>
      <c r="H151" s="258" t="e">
        <f>#REF!+#REF!+#REF!</f>
        <v>#REF!</v>
      </c>
      <c r="I151" s="258">
        <f t="shared" si="37"/>
        <v>0</v>
      </c>
      <c r="J151" s="258">
        <f>J152+J156</f>
        <v>8800</v>
      </c>
      <c r="K151" s="262">
        <f>K152+K156</f>
        <v>8800</v>
      </c>
      <c r="L151" s="262">
        <f>L152+L156</f>
        <v>8800</v>
      </c>
    </row>
    <row r="152" spans="1:19" ht="30">
      <c r="A152" s="132" t="s">
        <v>602</v>
      </c>
      <c r="B152" s="42" t="s">
        <v>39</v>
      </c>
      <c r="C152" s="42" t="s">
        <v>43</v>
      </c>
      <c r="D152" s="41" t="s">
        <v>293</v>
      </c>
      <c r="E152" s="36">
        <v>5800000000</v>
      </c>
      <c r="F152" s="36"/>
      <c r="G152" s="36"/>
      <c r="H152" s="46" t="e">
        <f>#REF!+#REF!</f>
        <v>#REF!</v>
      </c>
      <c r="I152" s="258">
        <f t="shared" si="37"/>
        <v>0</v>
      </c>
      <c r="J152" s="46">
        <f>J154+J167</f>
        <v>8800</v>
      </c>
      <c r="K152" s="46">
        <f>K154+K167</f>
        <v>8800</v>
      </c>
      <c r="L152" s="46">
        <f>L154+L167</f>
        <v>8800</v>
      </c>
      <c r="R152" s="53"/>
      <c r="S152" s="53"/>
    </row>
    <row r="153" spans="1:12" ht="30">
      <c r="A153" s="31" t="s">
        <v>462</v>
      </c>
      <c r="B153" s="42" t="s">
        <v>39</v>
      </c>
      <c r="C153" s="42" t="s">
        <v>43</v>
      </c>
      <c r="D153" s="41" t="s">
        <v>293</v>
      </c>
      <c r="E153" s="35">
        <v>5800190730</v>
      </c>
      <c r="F153" s="38">
        <v>600</v>
      </c>
      <c r="G153" s="36"/>
      <c r="H153" s="46">
        <f aca="true" t="shared" si="39" ref="H153:L154">H154</f>
        <v>14279.9</v>
      </c>
      <c r="I153" s="258">
        <f t="shared" si="37"/>
        <v>0</v>
      </c>
      <c r="J153" s="46">
        <f t="shared" si="39"/>
        <v>8500</v>
      </c>
      <c r="K153" s="46">
        <f t="shared" si="39"/>
        <v>8500</v>
      </c>
      <c r="L153" s="46">
        <f t="shared" si="39"/>
        <v>8500</v>
      </c>
    </row>
    <row r="154" spans="1:12" ht="15">
      <c r="A154" s="6" t="s">
        <v>47</v>
      </c>
      <c r="B154" s="42" t="s">
        <v>39</v>
      </c>
      <c r="C154" s="42" t="s">
        <v>43</v>
      </c>
      <c r="D154" s="42" t="s">
        <v>293</v>
      </c>
      <c r="E154" s="35">
        <v>5800190730</v>
      </c>
      <c r="F154" s="38">
        <v>610</v>
      </c>
      <c r="G154" s="36"/>
      <c r="H154" s="46">
        <f t="shared" si="39"/>
        <v>14279.9</v>
      </c>
      <c r="I154" s="258">
        <f t="shared" si="37"/>
        <v>0</v>
      </c>
      <c r="J154" s="46">
        <f t="shared" si="39"/>
        <v>8500</v>
      </c>
      <c r="K154" s="46">
        <f t="shared" si="39"/>
        <v>8500</v>
      </c>
      <c r="L154" s="46">
        <f t="shared" si="39"/>
        <v>8500</v>
      </c>
    </row>
    <row r="155" spans="1:12" ht="15">
      <c r="A155" s="7" t="s">
        <v>8</v>
      </c>
      <c r="B155" s="42" t="s">
        <v>39</v>
      </c>
      <c r="C155" s="42" t="s">
        <v>43</v>
      </c>
      <c r="D155" s="41" t="s">
        <v>293</v>
      </c>
      <c r="E155" s="35">
        <v>5800190730</v>
      </c>
      <c r="F155" s="38">
        <v>610</v>
      </c>
      <c r="G155" s="38">
        <v>1</v>
      </c>
      <c r="H155" s="46">
        <v>14279.9</v>
      </c>
      <c r="I155" s="258">
        <f aca="true" t="shared" si="40" ref="I155:I192">J155-K155</f>
        <v>0</v>
      </c>
      <c r="J155" s="46">
        <v>8500</v>
      </c>
      <c r="K155" s="46">
        <v>8500</v>
      </c>
      <c r="L155" s="46">
        <v>8500</v>
      </c>
    </row>
    <row r="156" spans="1:12" ht="15" customHeight="1" hidden="1">
      <c r="A156" s="6" t="s">
        <v>16</v>
      </c>
      <c r="B156" s="42" t="s">
        <v>39</v>
      </c>
      <c r="C156" s="42" t="s">
        <v>43</v>
      </c>
      <c r="D156" s="42" t="s">
        <v>293</v>
      </c>
      <c r="E156" s="38">
        <v>9000000000</v>
      </c>
      <c r="F156" s="36"/>
      <c r="G156" s="36"/>
      <c r="H156" s="46">
        <f>H163</f>
        <v>0</v>
      </c>
      <c r="I156" s="258">
        <f aca="true" t="shared" si="41" ref="I156:I162">J156-K156</f>
        <v>0</v>
      </c>
      <c r="J156" s="46">
        <f>J157+J163</f>
        <v>0</v>
      </c>
      <c r="K156" s="46">
        <f>K157+K163</f>
        <v>0</v>
      </c>
      <c r="L156" s="46">
        <f>L157+L163</f>
        <v>0</v>
      </c>
    </row>
    <row r="157" spans="1:14" ht="45" customHeight="1" hidden="1">
      <c r="A157" s="195" t="s">
        <v>505</v>
      </c>
      <c r="B157" s="42" t="s">
        <v>39</v>
      </c>
      <c r="C157" s="42" t="s">
        <v>43</v>
      </c>
      <c r="D157" s="41" t="s">
        <v>293</v>
      </c>
      <c r="E157" s="194" t="s">
        <v>506</v>
      </c>
      <c r="F157" s="38"/>
      <c r="G157" s="38"/>
      <c r="H157" s="46"/>
      <c r="I157" s="258">
        <f t="shared" si="41"/>
        <v>0</v>
      </c>
      <c r="J157" s="46">
        <f>J160+J162</f>
        <v>0</v>
      </c>
      <c r="K157" s="46">
        <f>K160+K162</f>
        <v>0</v>
      </c>
      <c r="L157" s="46">
        <f>L160+L162</f>
        <v>0</v>
      </c>
      <c r="M157" s="24"/>
      <c r="N157" s="24"/>
    </row>
    <row r="158" spans="1:14" ht="30" customHeight="1" hidden="1">
      <c r="A158" s="6" t="s">
        <v>46</v>
      </c>
      <c r="B158" s="42" t="s">
        <v>39</v>
      </c>
      <c r="C158" s="42" t="s">
        <v>43</v>
      </c>
      <c r="D158" s="41" t="s">
        <v>293</v>
      </c>
      <c r="E158" s="194" t="s">
        <v>506</v>
      </c>
      <c r="F158" s="38">
        <v>600</v>
      </c>
      <c r="G158" s="36"/>
      <c r="H158" s="46">
        <f>H159</f>
        <v>32867.3</v>
      </c>
      <c r="I158" s="258">
        <f t="shared" si="41"/>
        <v>0</v>
      </c>
      <c r="J158" s="46">
        <f aca="true" t="shared" si="42" ref="J158:L161">J159</f>
        <v>0</v>
      </c>
      <c r="K158" s="46">
        <f t="shared" si="42"/>
        <v>0</v>
      </c>
      <c r="L158" s="46">
        <f t="shared" si="42"/>
        <v>0</v>
      </c>
      <c r="M158" s="24"/>
      <c r="N158" s="24"/>
    </row>
    <row r="159" spans="1:14" ht="15" customHeight="1" hidden="1">
      <c r="A159" s="6" t="s">
        <v>47</v>
      </c>
      <c r="B159" s="42" t="s">
        <v>39</v>
      </c>
      <c r="C159" s="42" t="s">
        <v>43</v>
      </c>
      <c r="D159" s="41" t="s">
        <v>293</v>
      </c>
      <c r="E159" s="194" t="s">
        <v>506</v>
      </c>
      <c r="F159" s="38">
        <v>610</v>
      </c>
      <c r="G159" s="36"/>
      <c r="H159" s="46">
        <f>H160</f>
        <v>32867.3</v>
      </c>
      <c r="I159" s="258">
        <f t="shared" si="41"/>
        <v>0</v>
      </c>
      <c r="J159" s="46">
        <f t="shared" si="42"/>
        <v>0</v>
      </c>
      <c r="K159" s="46">
        <f t="shared" si="42"/>
        <v>0</v>
      </c>
      <c r="L159" s="46">
        <f t="shared" si="42"/>
        <v>0</v>
      </c>
      <c r="M159" s="24"/>
      <c r="N159" s="24"/>
    </row>
    <row r="160" spans="1:14" ht="15" customHeight="1" hidden="1">
      <c r="A160" s="7" t="s">
        <v>9</v>
      </c>
      <c r="B160" s="42" t="s">
        <v>39</v>
      </c>
      <c r="C160" s="42" t="s">
        <v>43</v>
      </c>
      <c r="D160" s="41" t="s">
        <v>293</v>
      </c>
      <c r="E160" s="194" t="s">
        <v>506</v>
      </c>
      <c r="F160" s="38">
        <v>610</v>
      </c>
      <c r="G160" s="38">
        <v>2</v>
      </c>
      <c r="H160" s="46">
        <v>32867.3</v>
      </c>
      <c r="I160" s="258">
        <f t="shared" si="41"/>
        <v>0</v>
      </c>
      <c r="J160" s="46"/>
      <c r="K160" s="46"/>
      <c r="L160" s="46"/>
      <c r="M160" s="20"/>
      <c r="N160" s="20"/>
    </row>
    <row r="161" spans="1:14" ht="15" customHeight="1" hidden="1">
      <c r="A161" s="6" t="s">
        <v>47</v>
      </c>
      <c r="B161" s="42" t="s">
        <v>39</v>
      </c>
      <c r="C161" s="42" t="s">
        <v>43</v>
      </c>
      <c r="D161" s="41" t="s">
        <v>293</v>
      </c>
      <c r="E161" s="194" t="s">
        <v>506</v>
      </c>
      <c r="F161" s="38">
        <v>610</v>
      </c>
      <c r="G161" s="36"/>
      <c r="H161" s="46">
        <f>H162</f>
        <v>32867.3</v>
      </c>
      <c r="I161" s="258">
        <f t="shared" si="41"/>
        <v>0</v>
      </c>
      <c r="J161" s="46">
        <f t="shared" si="42"/>
        <v>0</v>
      </c>
      <c r="K161" s="46">
        <f t="shared" si="42"/>
        <v>0</v>
      </c>
      <c r="L161" s="46">
        <f t="shared" si="42"/>
        <v>0</v>
      </c>
      <c r="M161" s="24"/>
      <c r="N161" s="24"/>
    </row>
    <row r="162" spans="1:14" ht="15" customHeight="1" hidden="1">
      <c r="A162" s="7" t="s">
        <v>8</v>
      </c>
      <c r="B162" s="42" t="s">
        <v>39</v>
      </c>
      <c r="C162" s="42" t="s">
        <v>43</v>
      </c>
      <c r="D162" s="41" t="s">
        <v>293</v>
      </c>
      <c r="E162" s="194" t="s">
        <v>506</v>
      </c>
      <c r="F162" s="38">
        <v>610</v>
      </c>
      <c r="G162" s="38">
        <v>1</v>
      </c>
      <c r="H162" s="46">
        <v>32867.3</v>
      </c>
      <c r="I162" s="258">
        <f t="shared" si="41"/>
        <v>0</v>
      </c>
      <c r="J162" s="46"/>
      <c r="K162" s="46"/>
      <c r="L162" s="46"/>
      <c r="M162" s="20"/>
      <c r="N162" s="20"/>
    </row>
    <row r="163" spans="1:14" ht="45" customHeight="1" hidden="1">
      <c r="A163" s="25" t="s">
        <v>428</v>
      </c>
      <c r="B163" s="42" t="s">
        <v>39</v>
      </c>
      <c r="C163" s="42" t="s">
        <v>43</v>
      </c>
      <c r="D163" s="41" t="s">
        <v>293</v>
      </c>
      <c r="E163" s="38">
        <v>9000072650</v>
      </c>
      <c r="F163" s="38"/>
      <c r="G163" s="38"/>
      <c r="H163" s="46"/>
      <c r="I163" s="258">
        <f t="shared" si="40"/>
        <v>0</v>
      </c>
      <c r="J163" s="46">
        <f aca="true" t="shared" si="43" ref="J163:L165">J164</f>
        <v>0</v>
      </c>
      <c r="K163" s="46">
        <f t="shared" si="43"/>
        <v>0</v>
      </c>
      <c r="L163" s="46">
        <f t="shared" si="43"/>
        <v>0</v>
      </c>
      <c r="M163" s="24"/>
      <c r="N163" s="24"/>
    </row>
    <row r="164" spans="1:14" ht="30" customHeight="1" hidden="1">
      <c r="A164" s="6" t="s">
        <v>46</v>
      </c>
      <c r="B164" s="42" t="s">
        <v>39</v>
      </c>
      <c r="C164" s="42" t="s">
        <v>43</v>
      </c>
      <c r="D164" s="41" t="s">
        <v>293</v>
      </c>
      <c r="E164" s="38">
        <v>9000072650</v>
      </c>
      <c r="F164" s="38">
        <v>600</v>
      </c>
      <c r="G164" s="36"/>
      <c r="H164" s="46">
        <f>H165</f>
        <v>32867.3</v>
      </c>
      <c r="I164" s="258">
        <f t="shared" si="40"/>
        <v>0</v>
      </c>
      <c r="J164" s="46">
        <f t="shared" si="43"/>
        <v>0</v>
      </c>
      <c r="K164" s="46">
        <f t="shared" si="43"/>
        <v>0</v>
      </c>
      <c r="L164" s="46">
        <f t="shared" si="43"/>
        <v>0</v>
      </c>
      <c r="M164" s="24"/>
      <c r="N164" s="24"/>
    </row>
    <row r="165" spans="1:14" ht="15" customHeight="1" hidden="1">
      <c r="A165" s="6" t="s">
        <v>47</v>
      </c>
      <c r="B165" s="42" t="s">
        <v>39</v>
      </c>
      <c r="C165" s="42" t="s">
        <v>43</v>
      </c>
      <c r="D165" s="41" t="s">
        <v>293</v>
      </c>
      <c r="E165" s="38">
        <v>9000072650</v>
      </c>
      <c r="F165" s="38">
        <v>610</v>
      </c>
      <c r="G165" s="36"/>
      <c r="H165" s="46">
        <f>H166</f>
        <v>32867.3</v>
      </c>
      <c r="I165" s="258">
        <f t="shared" si="40"/>
        <v>0</v>
      </c>
      <c r="J165" s="46">
        <f t="shared" si="43"/>
        <v>0</v>
      </c>
      <c r="K165" s="46">
        <f t="shared" si="43"/>
        <v>0</v>
      </c>
      <c r="L165" s="46">
        <f t="shared" si="43"/>
        <v>0</v>
      </c>
      <c r="M165" s="24"/>
      <c r="N165" s="24"/>
    </row>
    <row r="166" spans="1:14" ht="15" customHeight="1" hidden="1">
      <c r="A166" s="7" t="s">
        <v>9</v>
      </c>
      <c r="B166" s="42" t="s">
        <v>39</v>
      </c>
      <c r="C166" s="42" t="s">
        <v>43</v>
      </c>
      <c r="D166" s="41" t="s">
        <v>293</v>
      </c>
      <c r="E166" s="38">
        <v>9000072650</v>
      </c>
      <c r="F166" s="38">
        <v>610</v>
      </c>
      <c r="G166" s="38">
        <v>2</v>
      </c>
      <c r="H166" s="46">
        <v>32867.3</v>
      </c>
      <c r="I166" s="258">
        <f t="shared" si="40"/>
        <v>0</v>
      </c>
      <c r="J166" s="46"/>
      <c r="K166" s="46"/>
      <c r="L166" s="46"/>
      <c r="M166" s="20"/>
      <c r="N166" s="20"/>
    </row>
    <row r="167" spans="1:12" ht="45">
      <c r="A167" s="31" t="s">
        <v>550</v>
      </c>
      <c r="B167" s="42" t="s">
        <v>39</v>
      </c>
      <c r="C167" s="42" t="s">
        <v>43</v>
      </c>
      <c r="D167" s="41" t="s">
        <v>293</v>
      </c>
      <c r="E167" s="35">
        <v>5800490730</v>
      </c>
      <c r="F167" s="38"/>
      <c r="G167" s="36"/>
      <c r="H167" s="46">
        <f>H168</f>
        <v>14279.9</v>
      </c>
      <c r="I167" s="258">
        <f t="shared" si="40"/>
        <v>0</v>
      </c>
      <c r="J167" s="46">
        <f>J169</f>
        <v>300</v>
      </c>
      <c r="K167" s="46">
        <f>K169</f>
        <v>300</v>
      </c>
      <c r="L167" s="46">
        <f>L169</f>
        <v>300</v>
      </c>
    </row>
    <row r="168" spans="1:12" ht="15">
      <c r="A168" s="6" t="s">
        <v>47</v>
      </c>
      <c r="B168" s="42" t="s">
        <v>39</v>
      </c>
      <c r="C168" s="42" t="s">
        <v>43</v>
      </c>
      <c r="D168" s="42" t="s">
        <v>293</v>
      </c>
      <c r="E168" s="35">
        <v>5800490730</v>
      </c>
      <c r="F168" s="38">
        <v>610</v>
      </c>
      <c r="G168" s="36"/>
      <c r="H168" s="46">
        <f>H173</f>
        <v>14279.9</v>
      </c>
      <c r="I168" s="258">
        <f t="shared" si="40"/>
        <v>0</v>
      </c>
      <c r="J168" s="46">
        <f>J169</f>
        <v>300</v>
      </c>
      <c r="K168" s="46">
        <f>K169</f>
        <v>300</v>
      </c>
      <c r="L168" s="46">
        <f>L169</f>
        <v>300</v>
      </c>
    </row>
    <row r="169" spans="1:12" ht="15">
      <c r="A169" s="7" t="s">
        <v>8</v>
      </c>
      <c r="B169" s="42" t="s">
        <v>39</v>
      </c>
      <c r="C169" s="42" t="s">
        <v>43</v>
      </c>
      <c r="D169" s="41" t="s">
        <v>293</v>
      </c>
      <c r="E169" s="35">
        <v>5800490730</v>
      </c>
      <c r="F169" s="38">
        <v>610</v>
      </c>
      <c r="G169" s="38">
        <v>1</v>
      </c>
      <c r="H169" s="46">
        <v>14279.9</v>
      </c>
      <c r="I169" s="258">
        <f>J169-K169</f>
        <v>0</v>
      </c>
      <c r="J169" s="46">
        <v>300</v>
      </c>
      <c r="K169" s="46">
        <v>300</v>
      </c>
      <c r="L169" s="46">
        <v>300</v>
      </c>
    </row>
    <row r="170" spans="1:14" s="55" customFormat="1" ht="14.25">
      <c r="A170" s="5" t="s">
        <v>58</v>
      </c>
      <c r="B170" s="112" t="s">
        <v>39</v>
      </c>
      <c r="C170" s="112" t="s">
        <v>43</v>
      </c>
      <c r="D170" s="112" t="s">
        <v>59</v>
      </c>
      <c r="E170" s="259"/>
      <c r="F170" s="259"/>
      <c r="G170" s="259"/>
      <c r="H170" s="258" t="e">
        <f>#REF!+#REF!+H181</f>
        <v>#REF!</v>
      </c>
      <c r="I170" s="258">
        <f t="shared" si="40"/>
        <v>0</v>
      </c>
      <c r="J170" s="258">
        <f>J171+J181</f>
        <v>710</v>
      </c>
      <c r="K170" s="262">
        <f>K171+K181</f>
        <v>710</v>
      </c>
      <c r="L170" s="262">
        <f>L171+L181</f>
        <v>700</v>
      </c>
      <c r="M170" s="54"/>
      <c r="N170" s="54"/>
    </row>
    <row r="171" spans="1:12" ht="30">
      <c r="A171" s="132" t="s">
        <v>602</v>
      </c>
      <c r="B171" s="42" t="s">
        <v>39</v>
      </c>
      <c r="C171" s="42" t="s">
        <v>43</v>
      </c>
      <c r="D171" s="41" t="s">
        <v>59</v>
      </c>
      <c r="E171" s="36">
        <v>5800000000</v>
      </c>
      <c r="F171" s="36"/>
      <c r="G171" s="36"/>
      <c r="H171" s="46" t="e">
        <f>H233+#REF!</f>
        <v>#REF!</v>
      </c>
      <c r="I171" s="258">
        <f t="shared" si="40"/>
        <v>0</v>
      </c>
      <c r="J171" s="46">
        <f>J172+J175</f>
        <v>700</v>
      </c>
      <c r="K171" s="46">
        <f>K172+K175</f>
        <v>700</v>
      </c>
      <c r="L171" s="46">
        <f>L172+L175</f>
        <v>700</v>
      </c>
    </row>
    <row r="172" spans="1:12" ht="15">
      <c r="A172" s="31" t="s">
        <v>606</v>
      </c>
      <c r="B172" s="42" t="s">
        <v>39</v>
      </c>
      <c r="C172" s="42" t="s">
        <v>43</v>
      </c>
      <c r="D172" s="41" t="s">
        <v>59</v>
      </c>
      <c r="E172" s="35">
        <v>5800390740</v>
      </c>
      <c r="F172" s="36"/>
      <c r="G172" s="36"/>
      <c r="H172" s="46"/>
      <c r="I172" s="258">
        <f t="shared" si="40"/>
        <v>0</v>
      </c>
      <c r="J172" s="46">
        <f aca="true" t="shared" si="44" ref="J172:L173">J173</f>
        <v>700</v>
      </c>
      <c r="K172" s="46">
        <f t="shared" si="44"/>
        <v>700</v>
      </c>
      <c r="L172" s="46">
        <f t="shared" si="44"/>
        <v>700</v>
      </c>
    </row>
    <row r="173" spans="1:12" ht="15">
      <c r="A173" s="6" t="s">
        <v>47</v>
      </c>
      <c r="B173" s="42" t="s">
        <v>39</v>
      </c>
      <c r="C173" s="42" t="s">
        <v>43</v>
      </c>
      <c r="D173" s="41" t="s">
        <v>59</v>
      </c>
      <c r="E173" s="35">
        <v>5800390740</v>
      </c>
      <c r="F173" s="38">
        <v>610</v>
      </c>
      <c r="G173" s="36"/>
      <c r="H173" s="46">
        <f>H174</f>
        <v>14279.9</v>
      </c>
      <c r="I173" s="258">
        <f t="shared" si="40"/>
        <v>0</v>
      </c>
      <c r="J173" s="46">
        <f t="shared" si="44"/>
        <v>700</v>
      </c>
      <c r="K173" s="46">
        <f t="shared" si="44"/>
        <v>700</v>
      </c>
      <c r="L173" s="46">
        <f t="shared" si="44"/>
        <v>700</v>
      </c>
    </row>
    <row r="174" spans="1:12" ht="15">
      <c r="A174" s="7" t="s">
        <v>8</v>
      </c>
      <c r="B174" s="42" t="s">
        <v>39</v>
      </c>
      <c r="C174" s="42" t="s">
        <v>43</v>
      </c>
      <c r="D174" s="41" t="s">
        <v>59</v>
      </c>
      <c r="E174" s="35">
        <v>5800390740</v>
      </c>
      <c r="F174" s="38">
        <v>610</v>
      </c>
      <c r="G174" s="38">
        <v>1</v>
      </c>
      <c r="H174" s="46">
        <v>14279.9</v>
      </c>
      <c r="I174" s="258">
        <f t="shared" si="40"/>
        <v>0</v>
      </c>
      <c r="J174" s="46">
        <v>700</v>
      </c>
      <c r="K174" s="46">
        <v>700</v>
      </c>
      <c r="L174" s="46">
        <v>700</v>
      </c>
    </row>
    <row r="175" spans="1:12" ht="30" hidden="1">
      <c r="A175" s="132" t="s">
        <v>552</v>
      </c>
      <c r="B175" s="42" t="s">
        <v>39</v>
      </c>
      <c r="C175" s="42" t="s">
        <v>43</v>
      </c>
      <c r="D175" s="41" t="s">
        <v>59</v>
      </c>
      <c r="E175" s="35" t="s">
        <v>490</v>
      </c>
      <c r="F175" s="36"/>
      <c r="G175" s="36"/>
      <c r="H175" s="46"/>
      <c r="I175" s="258">
        <f aca="true" t="shared" si="45" ref="I175:I180">J175-K175</f>
        <v>0</v>
      </c>
      <c r="J175" s="46">
        <f>J176+J180</f>
        <v>0</v>
      </c>
      <c r="K175" s="46">
        <f>K176+K180</f>
        <v>0</v>
      </c>
      <c r="L175" s="46">
        <f>L176+L180</f>
        <v>0</v>
      </c>
    </row>
    <row r="176" spans="1:12" ht="15" hidden="1">
      <c r="A176" s="6" t="s">
        <v>47</v>
      </c>
      <c r="B176" s="42" t="s">
        <v>39</v>
      </c>
      <c r="C176" s="42" t="s">
        <v>43</v>
      </c>
      <c r="D176" s="41" t="s">
        <v>59</v>
      </c>
      <c r="E176" s="35" t="s">
        <v>490</v>
      </c>
      <c r="F176" s="38">
        <v>610</v>
      </c>
      <c r="G176" s="36"/>
      <c r="H176" s="46">
        <f>H177</f>
        <v>14279.9</v>
      </c>
      <c r="I176" s="258">
        <f t="shared" si="45"/>
        <v>0</v>
      </c>
      <c r="J176" s="46">
        <f aca="true" t="shared" si="46" ref="J176:L179">J177</f>
        <v>0</v>
      </c>
      <c r="K176" s="46">
        <f t="shared" si="46"/>
        <v>0</v>
      </c>
      <c r="L176" s="46">
        <f t="shared" si="46"/>
        <v>0</v>
      </c>
    </row>
    <row r="177" spans="1:12" ht="15" hidden="1">
      <c r="A177" s="7" t="s">
        <v>8</v>
      </c>
      <c r="B177" s="42" t="s">
        <v>39</v>
      </c>
      <c r="C177" s="42" t="s">
        <v>43</v>
      </c>
      <c r="D177" s="41" t="s">
        <v>59</v>
      </c>
      <c r="E177" s="35" t="s">
        <v>490</v>
      </c>
      <c r="F177" s="38">
        <v>610</v>
      </c>
      <c r="G177" s="38">
        <v>1</v>
      </c>
      <c r="H177" s="46">
        <v>14279.9</v>
      </c>
      <c r="I177" s="258">
        <f t="shared" si="45"/>
        <v>0</v>
      </c>
      <c r="J177" s="46"/>
      <c r="K177" s="46"/>
      <c r="L177" s="46"/>
    </row>
    <row r="178" spans="1:12" ht="45" customHeight="1" hidden="1">
      <c r="A178" s="163" t="s">
        <v>604</v>
      </c>
      <c r="B178" s="42" t="s">
        <v>39</v>
      </c>
      <c r="C178" s="42" t="s">
        <v>43</v>
      </c>
      <c r="D178" s="41" t="s">
        <v>59</v>
      </c>
      <c r="E178" s="35" t="s">
        <v>490</v>
      </c>
      <c r="F178" s="36"/>
      <c r="G178" s="36"/>
      <c r="H178" s="46"/>
      <c r="I178" s="258">
        <f t="shared" si="45"/>
        <v>0</v>
      </c>
      <c r="J178" s="46">
        <f t="shared" si="46"/>
        <v>0</v>
      </c>
      <c r="K178" s="46">
        <f t="shared" si="46"/>
        <v>0</v>
      </c>
      <c r="L178" s="46">
        <f t="shared" si="46"/>
        <v>0</v>
      </c>
    </row>
    <row r="179" spans="1:12" ht="15" customHeight="1" hidden="1">
      <c r="A179" s="6" t="s">
        <v>47</v>
      </c>
      <c r="B179" s="42" t="s">
        <v>39</v>
      </c>
      <c r="C179" s="42" t="s">
        <v>43</v>
      </c>
      <c r="D179" s="41" t="s">
        <v>59</v>
      </c>
      <c r="E179" s="35" t="s">
        <v>490</v>
      </c>
      <c r="F179" s="38">
        <v>610</v>
      </c>
      <c r="G179" s="36"/>
      <c r="H179" s="46">
        <f>H180</f>
        <v>14279.9</v>
      </c>
      <c r="I179" s="258">
        <f t="shared" si="45"/>
        <v>0</v>
      </c>
      <c r="J179" s="46">
        <f t="shared" si="46"/>
        <v>0</v>
      </c>
      <c r="K179" s="46">
        <f t="shared" si="46"/>
        <v>0</v>
      </c>
      <c r="L179" s="46">
        <f t="shared" si="46"/>
        <v>0</v>
      </c>
    </row>
    <row r="180" spans="1:12" ht="15" customHeight="1" hidden="1">
      <c r="A180" s="7" t="s">
        <v>9</v>
      </c>
      <c r="B180" s="42" t="s">
        <v>39</v>
      </c>
      <c r="C180" s="42" t="s">
        <v>43</v>
      </c>
      <c r="D180" s="41" t="s">
        <v>59</v>
      </c>
      <c r="E180" s="35" t="s">
        <v>490</v>
      </c>
      <c r="F180" s="38">
        <v>610</v>
      </c>
      <c r="G180" s="38">
        <v>2</v>
      </c>
      <c r="H180" s="46">
        <v>14279.9</v>
      </c>
      <c r="I180" s="258">
        <f t="shared" si="45"/>
        <v>0</v>
      </c>
      <c r="J180" s="46"/>
      <c r="K180" s="46"/>
      <c r="L180" s="46"/>
    </row>
    <row r="181" spans="1:12" ht="30">
      <c r="A181" s="132" t="s">
        <v>528</v>
      </c>
      <c r="B181" s="42" t="s">
        <v>39</v>
      </c>
      <c r="C181" s="42" t="s">
        <v>43</v>
      </c>
      <c r="D181" s="42" t="s">
        <v>59</v>
      </c>
      <c r="E181" s="38">
        <v>5100000000</v>
      </c>
      <c r="F181" s="36"/>
      <c r="G181" s="36"/>
      <c r="H181" s="46">
        <f aca="true" t="shared" si="47" ref="H181:L185">H182</f>
        <v>12</v>
      </c>
      <c r="I181" s="258">
        <f t="shared" si="40"/>
        <v>0</v>
      </c>
      <c r="J181" s="46">
        <f t="shared" si="47"/>
        <v>10</v>
      </c>
      <c r="K181" s="46">
        <f t="shared" si="47"/>
        <v>10</v>
      </c>
      <c r="L181" s="46">
        <f t="shared" si="47"/>
        <v>0</v>
      </c>
    </row>
    <row r="182" spans="1:12" ht="45">
      <c r="A182" s="31" t="s">
        <v>529</v>
      </c>
      <c r="B182" s="42" t="s">
        <v>39</v>
      </c>
      <c r="C182" s="42" t="s">
        <v>43</v>
      </c>
      <c r="D182" s="42" t="s">
        <v>59</v>
      </c>
      <c r="E182" s="38">
        <v>5110000000</v>
      </c>
      <c r="F182" s="36"/>
      <c r="G182" s="36"/>
      <c r="H182" s="46">
        <f t="shared" si="47"/>
        <v>12</v>
      </c>
      <c r="I182" s="258">
        <f t="shared" si="40"/>
        <v>0</v>
      </c>
      <c r="J182" s="46">
        <f t="shared" si="47"/>
        <v>10</v>
      </c>
      <c r="K182" s="46">
        <f t="shared" si="47"/>
        <v>10</v>
      </c>
      <c r="L182" s="46">
        <f t="shared" si="47"/>
        <v>0</v>
      </c>
    </row>
    <row r="183" spans="1:12" ht="30">
      <c r="A183" s="31" t="s">
        <v>449</v>
      </c>
      <c r="B183" s="42" t="s">
        <v>39</v>
      </c>
      <c r="C183" s="42" t="s">
        <v>43</v>
      </c>
      <c r="D183" s="42" t="s">
        <v>59</v>
      </c>
      <c r="E183" s="35">
        <v>5110191020</v>
      </c>
      <c r="F183" s="36"/>
      <c r="G183" s="36"/>
      <c r="H183" s="46">
        <f t="shared" si="47"/>
        <v>12</v>
      </c>
      <c r="I183" s="258">
        <f t="shared" si="40"/>
        <v>0</v>
      </c>
      <c r="J183" s="46">
        <f t="shared" si="47"/>
        <v>10</v>
      </c>
      <c r="K183" s="46">
        <f t="shared" si="47"/>
        <v>10</v>
      </c>
      <c r="L183" s="46">
        <f t="shared" si="47"/>
        <v>0</v>
      </c>
    </row>
    <row r="184" spans="1:12" ht="30">
      <c r="A184" s="31" t="s">
        <v>216</v>
      </c>
      <c r="B184" s="42" t="s">
        <v>39</v>
      </c>
      <c r="C184" s="42" t="s">
        <v>43</v>
      </c>
      <c r="D184" s="42" t="s">
        <v>59</v>
      </c>
      <c r="E184" s="35">
        <v>5110191020</v>
      </c>
      <c r="F184" s="38">
        <v>200</v>
      </c>
      <c r="G184" s="36"/>
      <c r="H184" s="46">
        <f t="shared" si="47"/>
        <v>12</v>
      </c>
      <c r="I184" s="258">
        <f t="shared" si="40"/>
        <v>0</v>
      </c>
      <c r="J184" s="46">
        <f t="shared" si="47"/>
        <v>10</v>
      </c>
      <c r="K184" s="46">
        <f t="shared" si="47"/>
        <v>10</v>
      </c>
      <c r="L184" s="46">
        <f t="shared" si="47"/>
        <v>0</v>
      </c>
    </row>
    <row r="185" spans="1:12" ht="30">
      <c r="A185" s="6" t="s">
        <v>20</v>
      </c>
      <c r="B185" s="42" t="s">
        <v>39</v>
      </c>
      <c r="C185" s="42" t="s">
        <v>43</v>
      </c>
      <c r="D185" s="42" t="s">
        <v>59</v>
      </c>
      <c r="E185" s="35">
        <v>5110191020</v>
      </c>
      <c r="F185" s="38">
        <v>240</v>
      </c>
      <c r="G185" s="36"/>
      <c r="H185" s="46">
        <f t="shared" si="47"/>
        <v>12</v>
      </c>
      <c r="I185" s="258">
        <f t="shared" si="40"/>
        <v>0</v>
      </c>
      <c r="J185" s="46">
        <f t="shared" si="47"/>
        <v>10</v>
      </c>
      <c r="K185" s="46">
        <f t="shared" si="47"/>
        <v>10</v>
      </c>
      <c r="L185" s="46">
        <f t="shared" si="47"/>
        <v>0</v>
      </c>
    </row>
    <row r="186" spans="1:12" ht="15">
      <c r="A186" s="7" t="s">
        <v>8</v>
      </c>
      <c r="B186" s="42" t="s">
        <v>39</v>
      </c>
      <c r="C186" s="42" t="s">
        <v>43</v>
      </c>
      <c r="D186" s="42" t="s">
        <v>59</v>
      </c>
      <c r="E186" s="35">
        <v>5110191020</v>
      </c>
      <c r="F186" s="38">
        <v>240</v>
      </c>
      <c r="G186" s="38">
        <v>1</v>
      </c>
      <c r="H186" s="46">
        <v>12</v>
      </c>
      <c r="I186" s="258">
        <f t="shared" si="40"/>
        <v>0</v>
      </c>
      <c r="J186" s="46">
        <v>10</v>
      </c>
      <c r="K186" s="46">
        <v>10</v>
      </c>
      <c r="L186" s="46"/>
    </row>
    <row r="187" spans="1:12" ht="15">
      <c r="A187" s="5" t="s">
        <v>60</v>
      </c>
      <c r="B187" s="112" t="s">
        <v>39</v>
      </c>
      <c r="C187" s="112" t="s">
        <v>43</v>
      </c>
      <c r="D187" s="112" t="s">
        <v>61</v>
      </c>
      <c r="E187" s="259"/>
      <c r="F187" s="259"/>
      <c r="G187" s="259"/>
      <c r="H187" s="258">
        <f>H188</f>
        <v>7057.7</v>
      </c>
      <c r="I187" s="258">
        <f t="shared" si="40"/>
        <v>0</v>
      </c>
      <c r="J187" s="258">
        <f>J188</f>
        <v>8850</v>
      </c>
      <c r="K187" s="262">
        <f>K188</f>
        <v>8850</v>
      </c>
      <c r="L187" s="262">
        <f>L188</f>
        <v>8850</v>
      </c>
    </row>
    <row r="188" spans="1:12" ht="15">
      <c r="A188" s="6" t="s">
        <v>16</v>
      </c>
      <c r="B188" s="42" t="s">
        <v>39</v>
      </c>
      <c r="C188" s="42" t="s">
        <v>43</v>
      </c>
      <c r="D188" s="42" t="s">
        <v>61</v>
      </c>
      <c r="E188" s="38">
        <v>9000000000</v>
      </c>
      <c r="F188" s="36"/>
      <c r="G188" s="36"/>
      <c r="H188" s="46">
        <f>H189+H203+H215</f>
        <v>7057.7</v>
      </c>
      <c r="I188" s="258">
        <f t="shared" si="40"/>
        <v>0</v>
      </c>
      <c r="J188" s="46">
        <f>J189+J203+J215+J199</f>
        <v>8850</v>
      </c>
      <c r="K188" s="46">
        <f>K189+K203+K215+K199</f>
        <v>8850</v>
      </c>
      <c r="L188" s="46">
        <f>L189+L203+L215+L199</f>
        <v>8850</v>
      </c>
    </row>
    <row r="189" spans="1:12" ht="15">
      <c r="A189" s="6" t="s">
        <v>412</v>
      </c>
      <c r="B189" s="42" t="s">
        <v>39</v>
      </c>
      <c r="C189" s="42" t="s">
        <v>43</v>
      </c>
      <c r="D189" s="42" t="s">
        <v>61</v>
      </c>
      <c r="E189" s="38">
        <v>9000090020</v>
      </c>
      <c r="F189" s="36"/>
      <c r="G189" s="36"/>
      <c r="H189" s="46">
        <f>H190+H193+H196</f>
        <v>3164.7</v>
      </c>
      <c r="I189" s="258">
        <f t="shared" si="40"/>
        <v>0</v>
      </c>
      <c r="J189" s="46">
        <f>J190+J193+J196</f>
        <v>4100</v>
      </c>
      <c r="K189" s="46">
        <f>K190+K193+K196</f>
        <v>4100</v>
      </c>
      <c r="L189" s="46">
        <f>L190+L193+L196</f>
        <v>4100</v>
      </c>
    </row>
    <row r="190" spans="1:12" ht="60">
      <c r="A190" s="6" t="s">
        <v>17</v>
      </c>
      <c r="B190" s="42" t="s">
        <v>39</v>
      </c>
      <c r="C190" s="42" t="s">
        <v>43</v>
      </c>
      <c r="D190" s="42" t="s">
        <v>61</v>
      </c>
      <c r="E190" s="38">
        <v>9000090020</v>
      </c>
      <c r="F190" s="38">
        <v>100</v>
      </c>
      <c r="G190" s="36"/>
      <c r="H190" s="46">
        <f aca="true" t="shared" si="48" ref="H190:L191">H191</f>
        <v>2804.6</v>
      </c>
      <c r="I190" s="258">
        <f t="shared" si="40"/>
        <v>0</v>
      </c>
      <c r="J190" s="46">
        <f t="shared" si="48"/>
        <v>3500</v>
      </c>
      <c r="K190" s="46">
        <f t="shared" si="48"/>
        <v>3500</v>
      </c>
      <c r="L190" s="46">
        <f t="shared" si="48"/>
        <v>3500</v>
      </c>
    </row>
    <row r="191" spans="1:12" ht="30">
      <c r="A191" s="6" t="s">
        <v>18</v>
      </c>
      <c r="B191" s="42" t="s">
        <v>39</v>
      </c>
      <c r="C191" s="42" t="s">
        <v>43</v>
      </c>
      <c r="D191" s="42" t="s">
        <v>61</v>
      </c>
      <c r="E191" s="38">
        <v>9000090020</v>
      </c>
      <c r="F191" s="38">
        <v>120</v>
      </c>
      <c r="G191" s="36"/>
      <c r="H191" s="46">
        <f t="shared" si="48"/>
        <v>2804.6</v>
      </c>
      <c r="I191" s="258">
        <f t="shared" si="40"/>
        <v>0</v>
      </c>
      <c r="J191" s="46">
        <f t="shared" si="48"/>
        <v>3500</v>
      </c>
      <c r="K191" s="46">
        <f t="shared" si="48"/>
        <v>3500</v>
      </c>
      <c r="L191" s="46">
        <f t="shared" si="48"/>
        <v>3500</v>
      </c>
    </row>
    <row r="192" spans="1:12" ht="15">
      <c r="A192" s="7" t="s">
        <v>8</v>
      </c>
      <c r="B192" s="42" t="s">
        <v>39</v>
      </c>
      <c r="C192" s="42" t="s">
        <v>43</v>
      </c>
      <c r="D192" s="42" t="s">
        <v>61</v>
      </c>
      <c r="E192" s="38">
        <v>9000090020</v>
      </c>
      <c r="F192" s="38">
        <v>120</v>
      </c>
      <c r="G192" s="38">
        <v>1</v>
      </c>
      <c r="H192" s="46">
        <v>2804.6</v>
      </c>
      <c r="I192" s="258">
        <f t="shared" si="40"/>
        <v>0</v>
      </c>
      <c r="J192" s="46">
        <v>3500</v>
      </c>
      <c r="K192" s="46">
        <v>3500</v>
      </c>
      <c r="L192" s="46">
        <v>3500</v>
      </c>
    </row>
    <row r="193" spans="1:12" ht="30">
      <c r="A193" s="31" t="s">
        <v>216</v>
      </c>
      <c r="B193" s="42" t="s">
        <v>39</v>
      </c>
      <c r="C193" s="42" t="s">
        <v>43</v>
      </c>
      <c r="D193" s="42" t="s">
        <v>61</v>
      </c>
      <c r="E193" s="38">
        <v>9000090020</v>
      </c>
      <c r="F193" s="38">
        <v>200</v>
      </c>
      <c r="G193" s="36"/>
      <c r="H193" s="46">
        <f aca="true" t="shared" si="49" ref="H193:L194">H194</f>
        <v>359.1</v>
      </c>
      <c r="I193" s="258">
        <f aca="true" t="shared" si="50" ref="I193:I240">J193-K193</f>
        <v>0</v>
      </c>
      <c r="J193" s="46">
        <f t="shared" si="49"/>
        <v>500</v>
      </c>
      <c r="K193" s="46">
        <f t="shared" si="49"/>
        <v>500</v>
      </c>
      <c r="L193" s="46">
        <f t="shared" si="49"/>
        <v>500</v>
      </c>
    </row>
    <row r="194" spans="1:12" ht="30">
      <c r="A194" s="6" t="s">
        <v>20</v>
      </c>
      <c r="B194" s="42" t="s">
        <v>39</v>
      </c>
      <c r="C194" s="42" t="s">
        <v>43</v>
      </c>
      <c r="D194" s="42" t="s">
        <v>61</v>
      </c>
      <c r="E194" s="38">
        <v>9000090020</v>
      </c>
      <c r="F194" s="38">
        <v>240</v>
      </c>
      <c r="G194" s="36"/>
      <c r="H194" s="46">
        <f t="shared" si="49"/>
        <v>359.1</v>
      </c>
      <c r="I194" s="258">
        <f t="shared" si="50"/>
        <v>0</v>
      </c>
      <c r="J194" s="46">
        <f t="shared" si="49"/>
        <v>500</v>
      </c>
      <c r="K194" s="46">
        <f t="shared" si="49"/>
        <v>500</v>
      </c>
      <c r="L194" s="46">
        <f t="shared" si="49"/>
        <v>500</v>
      </c>
    </row>
    <row r="195" spans="1:12" ht="15">
      <c r="A195" s="7" t="s">
        <v>8</v>
      </c>
      <c r="B195" s="42" t="s">
        <v>39</v>
      </c>
      <c r="C195" s="42" t="s">
        <v>43</v>
      </c>
      <c r="D195" s="42" t="s">
        <v>61</v>
      </c>
      <c r="E195" s="38">
        <v>9000090020</v>
      </c>
      <c r="F195" s="38">
        <v>240</v>
      </c>
      <c r="G195" s="38">
        <v>1</v>
      </c>
      <c r="H195" s="46">
        <v>359.1</v>
      </c>
      <c r="I195" s="258">
        <f t="shared" si="50"/>
        <v>0</v>
      </c>
      <c r="J195" s="46">
        <v>500</v>
      </c>
      <c r="K195" s="46">
        <v>500</v>
      </c>
      <c r="L195" s="46">
        <v>500</v>
      </c>
    </row>
    <row r="196" spans="1:12" ht="15">
      <c r="A196" s="6" t="s">
        <v>21</v>
      </c>
      <c r="B196" s="42" t="s">
        <v>39</v>
      </c>
      <c r="C196" s="42" t="s">
        <v>43</v>
      </c>
      <c r="D196" s="42" t="s">
        <v>61</v>
      </c>
      <c r="E196" s="38">
        <v>9000090020</v>
      </c>
      <c r="F196" s="38">
        <v>800</v>
      </c>
      <c r="G196" s="36"/>
      <c r="H196" s="46">
        <f aca="true" t="shared" si="51" ref="H196:L197">H197</f>
        <v>1</v>
      </c>
      <c r="I196" s="258">
        <f t="shared" si="50"/>
        <v>0</v>
      </c>
      <c r="J196" s="46">
        <f t="shared" si="51"/>
        <v>100</v>
      </c>
      <c r="K196" s="46">
        <f t="shared" si="51"/>
        <v>100</v>
      </c>
      <c r="L196" s="46">
        <f t="shared" si="51"/>
        <v>100</v>
      </c>
    </row>
    <row r="197" spans="1:12" ht="15">
      <c r="A197" s="6" t="s">
        <v>22</v>
      </c>
      <c r="B197" s="42" t="s">
        <v>39</v>
      </c>
      <c r="C197" s="42" t="s">
        <v>43</v>
      </c>
      <c r="D197" s="42" t="s">
        <v>61</v>
      </c>
      <c r="E197" s="38">
        <v>9000090020</v>
      </c>
      <c r="F197" s="38">
        <v>850</v>
      </c>
      <c r="G197" s="36"/>
      <c r="H197" s="46">
        <f t="shared" si="51"/>
        <v>1</v>
      </c>
      <c r="I197" s="258">
        <f t="shared" si="50"/>
        <v>0</v>
      </c>
      <c r="J197" s="46">
        <f>J198</f>
        <v>100</v>
      </c>
      <c r="K197" s="46">
        <f>K198</f>
        <v>100</v>
      </c>
      <c r="L197" s="46">
        <f>L198</f>
        <v>100</v>
      </c>
    </row>
    <row r="198" spans="1:12" ht="15">
      <c r="A198" s="7" t="s">
        <v>8</v>
      </c>
      <c r="B198" s="42" t="s">
        <v>39</v>
      </c>
      <c r="C198" s="42" t="s">
        <v>43</v>
      </c>
      <c r="D198" s="42" t="s">
        <v>61</v>
      </c>
      <c r="E198" s="38">
        <v>9000090020</v>
      </c>
      <c r="F198" s="38">
        <v>850</v>
      </c>
      <c r="G198" s="38">
        <v>1</v>
      </c>
      <c r="H198" s="46">
        <v>1</v>
      </c>
      <c r="I198" s="258">
        <f t="shared" si="50"/>
        <v>0</v>
      </c>
      <c r="J198" s="46">
        <v>100</v>
      </c>
      <c r="K198" s="46">
        <v>100</v>
      </c>
      <c r="L198" s="46">
        <v>100</v>
      </c>
    </row>
    <row r="199" spans="1:15" ht="45" hidden="1">
      <c r="A199" s="6" t="s">
        <v>593</v>
      </c>
      <c r="B199" s="42" t="s">
        <v>39</v>
      </c>
      <c r="C199" s="42" t="s">
        <v>43</v>
      </c>
      <c r="D199" s="42" t="s">
        <v>61</v>
      </c>
      <c r="E199" s="38">
        <v>9000055490</v>
      </c>
      <c r="F199" s="36"/>
      <c r="G199" s="36"/>
      <c r="H199" s="46" t="e">
        <f>H200+#REF!+H205</f>
        <v>#REF!</v>
      </c>
      <c r="I199" s="260">
        <f>J199-K199</f>
        <v>0</v>
      </c>
      <c r="J199" s="46">
        <f>J200</f>
        <v>0</v>
      </c>
      <c r="K199" s="46">
        <f>K200</f>
        <v>0</v>
      </c>
      <c r="L199" s="46">
        <f>L200</f>
        <v>0</v>
      </c>
      <c r="M199" s="261"/>
      <c r="O199" s="49"/>
    </row>
    <row r="200" spans="1:15" ht="60" hidden="1">
      <c r="A200" s="6" t="s">
        <v>17</v>
      </c>
      <c r="B200" s="42" t="s">
        <v>39</v>
      </c>
      <c r="C200" s="42" t="s">
        <v>43</v>
      </c>
      <c r="D200" s="42" t="s">
        <v>61</v>
      </c>
      <c r="E200" s="38">
        <v>9000055490</v>
      </c>
      <c r="F200" s="38">
        <v>100</v>
      </c>
      <c r="G200" s="36"/>
      <c r="H200" s="46">
        <f aca="true" t="shared" si="52" ref="H200:L201">H201</f>
        <v>2379</v>
      </c>
      <c r="I200" s="260">
        <f>J200-K200</f>
        <v>0</v>
      </c>
      <c r="J200" s="46">
        <f t="shared" si="52"/>
        <v>0</v>
      </c>
      <c r="K200" s="46">
        <f t="shared" si="52"/>
        <v>0</v>
      </c>
      <c r="L200" s="46">
        <f t="shared" si="52"/>
        <v>0</v>
      </c>
      <c r="M200" s="261"/>
      <c r="O200" s="49"/>
    </row>
    <row r="201" spans="1:15" ht="30" hidden="1">
      <c r="A201" s="6" t="s">
        <v>18</v>
      </c>
      <c r="B201" s="42" t="s">
        <v>39</v>
      </c>
      <c r="C201" s="42" t="s">
        <v>43</v>
      </c>
      <c r="D201" s="42" t="s">
        <v>61</v>
      </c>
      <c r="E201" s="38">
        <v>9000055490</v>
      </c>
      <c r="F201" s="38">
        <v>120</v>
      </c>
      <c r="G201" s="36"/>
      <c r="H201" s="46">
        <f t="shared" si="52"/>
        <v>2379</v>
      </c>
      <c r="I201" s="260">
        <f>J201-K201</f>
        <v>0</v>
      </c>
      <c r="J201" s="46">
        <f t="shared" si="52"/>
        <v>0</v>
      </c>
      <c r="K201" s="46">
        <f t="shared" si="52"/>
        <v>0</v>
      </c>
      <c r="L201" s="46">
        <f t="shared" si="52"/>
        <v>0</v>
      </c>
      <c r="M201" s="261"/>
      <c r="O201" s="49"/>
    </row>
    <row r="202" spans="1:15" ht="15" hidden="1">
      <c r="A202" s="7" t="s">
        <v>9</v>
      </c>
      <c r="B202" s="42" t="s">
        <v>39</v>
      </c>
      <c r="C202" s="42" t="s">
        <v>43</v>
      </c>
      <c r="D202" s="42" t="s">
        <v>61</v>
      </c>
      <c r="E202" s="38">
        <v>9000055490</v>
      </c>
      <c r="F202" s="38">
        <v>120</v>
      </c>
      <c r="G202" s="38">
        <v>2</v>
      </c>
      <c r="H202" s="46">
        <v>2379</v>
      </c>
      <c r="I202" s="260">
        <f>J202-K202</f>
        <v>0</v>
      </c>
      <c r="J202" s="46"/>
      <c r="K202" s="46"/>
      <c r="L202" s="46"/>
      <c r="M202" s="261"/>
      <c r="O202" s="49"/>
    </row>
    <row r="203" spans="1:12" ht="15">
      <c r="A203" s="6" t="s">
        <v>413</v>
      </c>
      <c r="B203" s="42" t="s">
        <v>39</v>
      </c>
      <c r="C203" s="42" t="s">
        <v>43</v>
      </c>
      <c r="D203" s="42" t="s">
        <v>61</v>
      </c>
      <c r="E203" s="38">
        <v>9000090750</v>
      </c>
      <c r="F203" s="36"/>
      <c r="G203" s="36"/>
      <c r="H203" s="46">
        <f>H204+H207+H214</f>
        <v>3268</v>
      </c>
      <c r="I203" s="258">
        <f t="shared" si="50"/>
        <v>0</v>
      </c>
      <c r="J203" s="46">
        <f>J204+J207+J214+J212</f>
        <v>3750</v>
      </c>
      <c r="K203" s="46">
        <f>K204+K207+K214+K212</f>
        <v>3750</v>
      </c>
      <c r="L203" s="46">
        <f>L204+L207+L214+L212</f>
        <v>3750</v>
      </c>
    </row>
    <row r="204" spans="1:12" ht="60">
      <c r="A204" s="6" t="s">
        <v>17</v>
      </c>
      <c r="B204" s="42" t="s">
        <v>39</v>
      </c>
      <c r="C204" s="42" t="s">
        <v>43</v>
      </c>
      <c r="D204" s="42" t="s">
        <v>61</v>
      </c>
      <c r="E204" s="38">
        <v>9000090750</v>
      </c>
      <c r="F204" s="38">
        <v>100</v>
      </c>
      <c r="G204" s="36"/>
      <c r="H204" s="46">
        <f aca="true" t="shared" si="53" ref="H204:L205">H205</f>
        <v>3177</v>
      </c>
      <c r="I204" s="258">
        <f t="shared" si="50"/>
        <v>0</v>
      </c>
      <c r="J204" s="46">
        <f t="shared" si="53"/>
        <v>3600</v>
      </c>
      <c r="K204" s="46">
        <f t="shared" si="53"/>
        <v>3600</v>
      </c>
      <c r="L204" s="46">
        <f t="shared" si="53"/>
        <v>3600</v>
      </c>
    </row>
    <row r="205" spans="1:12" ht="15">
      <c r="A205" s="6" t="s">
        <v>244</v>
      </c>
      <c r="B205" s="42" t="s">
        <v>39</v>
      </c>
      <c r="C205" s="42" t="s">
        <v>43</v>
      </c>
      <c r="D205" s="42" t="s">
        <v>61</v>
      </c>
      <c r="E205" s="38">
        <v>9000090750</v>
      </c>
      <c r="F205" s="38">
        <v>110</v>
      </c>
      <c r="G205" s="36"/>
      <c r="H205" s="46">
        <f t="shared" si="53"/>
        <v>3177</v>
      </c>
      <c r="I205" s="258">
        <f t="shared" si="50"/>
        <v>0</v>
      </c>
      <c r="J205" s="46">
        <f t="shared" si="53"/>
        <v>3600</v>
      </c>
      <c r="K205" s="46">
        <f t="shared" si="53"/>
        <v>3600</v>
      </c>
      <c r="L205" s="46">
        <f t="shared" si="53"/>
        <v>3600</v>
      </c>
    </row>
    <row r="206" spans="1:12" ht="15">
      <c r="A206" s="7" t="s">
        <v>8</v>
      </c>
      <c r="B206" s="42" t="s">
        <v>39</v>
      </c>
      <c r="C206" s="42" t="s">
        <v>43</v>
      </c>
      <c r="D206" s="42" t="s">
        <v>61</v>
      </c>
      <c r="E206" s="38">
        <v>9000090750</v>
      </c>
      <c r="F206" s="38">
        <v>110</v>
      </c>
      <c r="G206" s="38">
        <v>1</v>
      </c>
      <c r="H206" s="46">
        <v>3177</v>
      </c>
      <c r="I206" s="258">
        <f t="shared" si="50"/>
        <v>0</v>
      </c>
      <c r="J206" s="46">
        <v>3600</v>
      </c>
      <c r="K206" s="46">
        <v>3600</v>
      </c>
      <c r="L206" s="46">
        <v>3600</v>
      </c>
    </row>
    <row r="207" spans="1:12" ht="30">
      <c r="A207" s="31" t="s">
        <v>216</v>
      </c>
      <c r="B207" s="42" t="s">
        <v>39</v>
      </c>
      <c r="C207" s="42" t="s">
        <v>43</v>
      </c>
      <c r="D207" s="42" t="s">
        <v>61</v>
      </c>
      <c r="E207" s="38">
        <v>9000090750</v>
      </c>
      <c r="F207" s="38">
        <v>200</v>
      </c>
      <c r="G207" s="36"/>
      <c r="H207" s="46">
        <f aca="true" t="shared" si="54" ref="H207:L208">H208</f>
        <v>90</v>
      </c>
      <c r="I207" s="258">
        <f t="shared" si="50"/>
        <v>0</v>
      </c>
      <c r="J207" s="46">
        <f t="shared" si="54"/>
        <v>100</v>
      </c>
      <c r="K207" s="46">
        <f t="shared" si="54"/>
        <v>100</v>
      </c>
      <c r="L207" s="46">
        <f t="shared" si="54"/>
        <v>100</v>
      </c>
    </row>
    <row r="208" spans="1:12" ht="30">
      <c r="A208" s="6" t="s">
        <v>20</v>
      </c>
      <c r="B208" s="42" t="s">
        <v>39</v>
      </c>
      <c r="C208" s="42" t="s">
        <v>43</v>
      </c>
      <c r="D208" s="42" t="s">
        <v>61</v>
      </c>
      <c r="E208" s="38">
        <v>9000090750</v>
      </c>
      <c r="F208" s="38">
        <v>240</v>
      </c>
      <c r="G208" s="36"/>
      <c r="H208" s="46">
        <f t="shared" si="54"/>
        <v>90</v>
      </c>
      <c r="I208" s="258">
        <f t="shared" si="50"/>
        <v>0</v>
      </c>
      <c r="J208" s="46">
        <f t="shared" si="54"/>
        <v>100</v>
      </c>
      <c r="K208" s="46">
        <f t="shared" si="54"/>
        <v>100</v>
      </c>
      <c r="L208" s="46">
        <f t="shared" si="54"/>
        <v>100</v>
      </c>
    </row>
    <row r="209" spans="1:12" ht="15">
      <c r="A209" s="7" t="s">
        <v>8</v>
      </c>
      <c r="B209" s="42" t="s">
        <v>39</v>
      </c>
      <c r="C209" s="42" t="s">
        <v>43</v>
      </c>
      <c r="D209" s="42" t="s">
        <v>61</v>
      </c>
      <c r="E209" s="38">
        <v>9000090750</v>
      </c>
      <c r="F209" s="38">
        <v>240</v>
      </c>
      <c r="G209" s="38">
        <v>1</v>
      </c>
      <c r="H209" s="46">
        <v>90</v>
      </c>
      <c r="I209" s="258">
        <f t="shared" si="50"/>
        <v>0</v>
      </c>
      <c r="J209" s="46">
        <v>100</v>
      </c>
      <c r="K209" s="46">
        <v>100</v>
      </c>
      <c r="L209" s="46">
        <v>100</v>
      </c>
    </row>
    <row r="210" spans="1:12" ht="15">
      <c r="A210" s="6" t="s">
        <v>21</v>
      </c>
      <c r="B210" s="42" t="s">
        <v>39</v>
      </c>
      <c r="C210" s="42" t="s">
        <v>43</v>
      </c>
      <c r="D210" s="42" t="s">
        <v>61</v>
      </c>
      <c r="E210" s="38">
        <v>9000090750</v>
      </c>
      <c r="F210" s="38">
        <v>800</v>
      </c>
      <c r="G210" s="36"/>
      <c r="H210" s="46">
        <f>H213</f>
        <v>1</v>
      </c>
      <c r="I210" s="258">
        <f t="shared" si="50"/>
        <v>0</v>
      </c>
      <c r="J210" s="46">
        <f>J213+J211</f>
        <v>50</v>
      </c>
      <c r="K210" s="46">
        <f>K213+K211</f>
        <v>50</v>
      </c>
      <c r="L210" s="46">
        <f>L213+L211</f>
        <v>50</v>
      </c>
    </row>
    <row r="211" spans="1:12" ht="15" customHeight="1" hidden="1">
      <c r="A211" s="6" t="s">
        <v>217</v>
      </c>
      <c r="B211" s="42" t="s">
        <v>39</v>
      </c>
      <c r="C211" s="42" t="s">
        <v>43</v>
      </c>
      <c r="D211" s="42" t="s">
        <v>61</v>
      </c>
      <c r="E211" s="38">
        <v>9000090750</v>
      </c>
      <c r="F211" s="38">
        <v>830</v>
      </c>
      <c r="G211" s="38"/>
      <c r="H211" s="46">
        <f>H212</f>
        <v>4517</v>
      </c>
      <c r="I211" s="258">
        <f t="shared" si="50"/>
        <v>0</v>
      </c>
      <c r="J211" s="46">
        <f>J212</f>
        <v>0</v>
      </c>
      <c r="K211" s="46">
        <f>K212</f>
        <v>0</v>
      </c>
      <c r="L211" s="46">
        <f>L212</f>
        <v>0</v>
      </c>
    </row>
    <row r="212" spans="1:12" ht="15" customHeight="1" hidden="1">
      <c r="A212" s="7" t="s">
        <v>8</v>
      </c>
      <c r="B212" s="42" t="s">
        <v>39</v>
      </c>
      <c r="C212" s="42" t="s">
        <v>43</v>
      </c>
      <c r="D212" s="42" t="s">
        <v>61</v>
      </c>
      <c r="E212" s="38">
        <v>9000090750</v>
      </c>
      <c r="F212" s="38">
        <v>830</v>
      </c>
      <c r="G212" s="38">
        <v>1</v>
      </c>
      <c r="H212" s="46">
        <v>4517</v>
      </c>
      <c r="I212" s="258">
        <f t="shared" si="50"/>
        <v>0</v>
      </c>
      <c r="J212" s="46"/>
      <c r="K212" s="46"/>
      <c r="L212" s="46"/>
    </row>
    <row r="213" spans="1:12" ht="15">
      <c r="A213" s="6" t="s">
        <v>22</v>
      </c>
      <c r="B213" s="42" t="s">
        <v>39</v>
      </c>
      <c r="C213" s="42" t="s">
        <v>43</v>
      </c>
      <c r="D213" s="42" t="s">
        <v>61</v>
      </c>
      <c r="E213" s="38">
        <v>9000090750</v>
      </c>
      <c r="F213" s="38">
        <v>850</v>
      </c>
      <c r="G213" s="36"/>
      <c r="H213" s="46">
        <f>H214</f>
        <v>1</v>
      </c>
      <c r="I213" s="258">
        <f t="shared" si="50"/>
        <v>0</v>
      </c>
      <c r="J213" s="46">
        <f>J214</f>
        <v>50</v>
      </c>
      <c r="K213" s="46">
        <f>K214</f>
        <v>50</v>
      </c>
      <c r="L213" s="46">
        <f>L214</f>
        <v>50</v>
      </c>
    </row>
    <row r="214" spans="1:12" ht="15">
      <c r="A214" s="7" t="s">
        <v>8</v>
      </c>
      <c r="B214" s="42" t="s">
        <v>39</v>
      </c>
      <c r="C214" s="42" t="s">
        <v>43</v>
      </c>
      <c r="D214" s="42" t="s">
        <v>61</v>
      </c>
      <c r="E214" s="38">
        <v>9000090750</v>
      </c>
      <c r="F214" s="38">
        <v>850</v>
      </c>
      <c r="G214" s="38">
        <v>1</v>
      </c>
      <c r="H214" s="46">
        <v>1</v>
      </c>
      <c r="I214" s="258">
        <f t="shared" si="50"/>
        <v>0</v>
      </c>
      <c r="J214" s="46">
        <v>50</v>
      </c>
      <c r="K214" s="46">
        <v>50</v>
      </c>
      <c r="L214" s="46">
        <v>50</v>
      </c>
    </row>
    <row r="215" spans="1:12" ht="15">
      <c r="A215" s="6" t="s">
        <v>421</v>
      </c>
      <c r="B215" s="42" t="s">
        <v>39</v>
      </c>
      <c r="C215" s="42" t="s">
        <v>43</v>
      </c>
      <c r="D215" s="42" t="s">
        <v>61</v>
      </c>
      <c r="E215" s="38">
        <v>9000090760</v>
      </c>
      <c r="F215" s="36"/>
      <c r="G215" s="36"/>
      <c r="H215" s="46">
        <f>H216+H219</f>
        <v>625</v>
      </c>
      <c r="I215" s="258">
        <f t="shared" si="50"/>
        <v>0</v>
      </c>
      <c r="J215" s="46">
        <f>J216+J219</f>
        <v>1000</v>
      </c>
      <c r="K215" s="46">
        <f>K216+K219</f>
        <v>1000</v>
      </c>
      <c r="L215" s="46">
        <f>L216+L219</f>
        <v>1000</v>
      </c>
    </row>
    <row r="216" spans="1:12" ht="60">
      <c r="A216" s="6" t="s">
        <v>17</v>
      </c>
      <c r="B216" s="42" t="s">
        <v>39</v>
      </c>
      <c r="C216" s="42" t="s">
        <v>43</v>
      </c>
      <c r="D216" s="42" t="s">
        <v>61</v>
      </c>
      <c r="E216" s="38">
        <v>9000090760</v>
      </c>
      <c r="F216" s="38">
        <v>100</v>
      </c>
      <c r="G216" s="36"/>
      <c r="H216" s="46">
        <f aca="true" t="shared" si="55" ref="H216:L217">H217</f>
        <v>577</v>
      </c>
      <c r="I216" s="258">
        <f t="shared" si="50"/>
        <v>0</v>
      </c>
      <c r="J216" s="46">
        <f t="shared" si="55"/>
        <v>1000</v>
      </c>
      <c r="K216" s="46">
        <f t="shared" si="55"/>
        <v>1000</v>
      </c>
      <c r="L216" s="46">
        <f t="shared" si="55"/>
        <v>1000</v>
      </c>
    </row>
    <row r="217" spans="1:12" ht="15">
      <c r="A217" s="6" t="s">
        <v>244</v>
      </c>
      <c r="B217" s="42" t="s">
        <v>39</v>
      </c>
      <c r="C217" s="42" t="s">
        <v>43</v>
      </c>
      <c r="D217" s="42" t="s">
        <v>61</v>
      </c>
      <c r="E217" s="38">
        <v>9000090760</v>
      </c>
      <c r="F217" s="38">
        <v>110</v>
      </c>
      <c r="G217" s="36"/>
      <c r="H217" s="46">
        <f t="shared" si="55"/>
        <v>577</v>
      </c>
      <c r="I217" s="258">
        <f t="shared" si="50"/>
        <v>0</v>
      </c>
      <c r="J217" s="46">
        <f t="shared" si="55"/>
        <v>1000</v>
      </c>
      <c r="K217" s="46">
        <f t="shared" si="55"/>
        <v>1000</v>
      </c>
      <c r="L217" s="46">
        <f t="shared" si="55"/>
        <v>1000</v>
      </c>
    </row>
    <row r="218" spans="1:12" ht="15">
      <c r="A218" s="7" t="s">
        <v>8</v>
      </c>
      <c r="B218" s="42" t="s">
        <v>39</v>
      </c>
      <c r="C218" s="42" t="s">
        <v>43</v>
      </c>
      <c r="D218" s="42" t="s">
        <v>61</v>
      </c>
      <c r="E218" s="38">
        <v>9000090760</v>
      </c>
      <c r="F218" s="38">
        <v>110</v>
      </c>
      <c r="G218" s="38">
        <v>1</v>
      </c>
      <c r="H218" s="46">
        <v>577</v>
      </c>
      <c r="I218" s="258">
        <f t="shared" si="50"/>
        <v>0</v>
      </c>
      <c r="J218" s="46">
        <v>1000</v>
      </c>
      <c r="K218" s="46">
        <v>1000</v>
      </c>
      <c r="L218" s="46">
        <v>1000</v>
      </c>
    </row>
    <row r="219" spans="1:12" ht="30" customHeight="1" hidden="1">
      <c r="A219" s="31" t="s">
        <v>216</v>
      </c>
      <c r="B219" s="42" t="s">
        <v>39</v>
      </c>
      <c r="C219" s="42" t="s">
        <v>43</v>
      </c>
      <c r="D219" s="42" t="s">
        <v>61</v>
      </c>
      <c r="E219" s="38">
        <v>9000090760</v>
      </c>
      <c r="F219" s="38">
        <v>200</v>
      </c>
      <c r="G219" s="36"/>
      <c r="H219" s="46">
        <f aca="true" t="shared" si="56" ref="H219:L220">H220</f>
        <v>48</v>
      </c>
      <c r="I219" s="258">
        <f t="shared" si="50"/>
        <v>0</v>
      </c>
      <c r="J219" s="46">
        <f t="shared" si="56"/>
        <v>0</v>
      </c>
      <c r="K219" s="46">
        <f t="shared" si="56"/>
        <v>0</v>
      </c>
      <c r="L219" s="46">
        <f t="shared" si="56"/>
        <v>0</v>
      </c>
    </row>
    <row r="220" spans="1:12" ht="30" customHeight="1" hidden="1">
      <c r="A220" s="6" t="s">
        <v>20</v>
      </c>
      <c r="B220" s="42" t="s">
        <v>39</v>
      </c>
      <c r="C220" s="42" t="s">
        <v>43</v>
      </c>
      <c r="D220" s="42" t="s">
        <v>61</v>
      </c>
      <c r="E220" s="38">
        <v>9000090760</v>
      </c>
      <c r="F220" s="38">
        <v>240</v>
      </c>
      <c r="G220" s="36"/>
      <c r="H220" s="46">
        <f t="shared" si="56"/>
        <v>48</v>
      </c>
      <c r="I220" s="258">
        <f t="shared" si="50"/>
        <v>0</v>
      </c>
      <c r="J220" s="46">
        <f t="shared" si="56"/>
        <v>0</v>
      </c>
      <c r="K220" s="46">
        <f t="shared" si="56"/>
        <v>0</v>
      </c>
      <c r="L220" s="46">
        <f t="shared" si="56"/>
        <v>0</v>
      </c>
    </row>
    <row r="221" spans="1:12" ht="15" customHeight="1" hidden="1">
      <c r="A221" s="7" t="s">
        <v>8</v>
      </c>
      <c r="B221" s="42" t="s">
        <v>39</v>
      </c>
      <c r="C221" s="42" t="s">
        <v>43</v>
      </c>
      <c r="D221" s="42" t="s">
        <v>61</v>
      </c>
      <c r="E221" s="38">
        <v>9000090760</v>
      </c>
      <c r="F221" s="38">
        <v>240</v>
      </c>
      <c r="G221" s="38">
        <v>1</v>
      </c>
      <c r="H221" s="46">
        <v>48</v>
      </c>
      <c r="I221" s="258">
        <f t="shared" si="50"/>
        <v>0</v>
      </c>
      <c r="J221" s="46"/>
      <c r="K221" s="46"/>
      <c r="L221" s="46"/>
    </row>
    <row r="222" spans="1:12" ht="15" hidden="1">
      <c r="A222" s="5" t="s">
        <v>62</v>
      </c>
      <c r="B222" s="112" t="s">
        <v>39</v>
      </c>
      <c r="C222" s="112">
        <v>1000</v>
      </c>
      <c r="D222" s="41"/>
      <c r="E222" s="36"/>
      <c r="F222" s="36"/>
      <c r="G222" s="36"/>
      <c r="H222" s="258" t="e">
        <f>H223+H253</f>
        <v>#REF!</v>
      </c>
      <c r="I222" s="258">
        <f t="shared" si="50"/>
        <v>0</v>
      </c>
      <c r="J222" s="258">
        <f>J223+J253</f>
        <v>0</v>
      </c>
      <c r="K222" s="262">
        <f>K223+K253</f>
        <v>0</v>
      </c>
      <c r="L222" s="262">
        <f>L223+L253</f>
        <v>0</v>
      </c>
    </row>
    <row r="223" spans="1:12" ht="15" hidden="1">
      <c r="A223" s="5" t="s">
        <v>63</v>
      </c>
      <c r="B223" s="112" t="s">
        <v>39</v>
      </c>
      <c r="C223" s="112">
        <v>1000</v>
      </c>
      <c r="D223" s="112">
        <v>1004</v>
      </c>
      <c r="E223" s="259"/>
      <c r="F223" s="259"/>
      <c r="G223" s="259"/>
      <c r="H223" s="258" t="e">
        <f>H224+#REF!</f>
        <v>#REF!</v>
      </c>
      <c r="I223" s="258">
        <f t="shared" si="50"/>
        <v>0</v>
      </c>
      <c r="J223" s="258">
        <f>J224</f>
        <v>0</v>
      </c>
      <c r="K223" s="262">
        <f>K224</f>
        <v>0</v>
      </c>
      <c r="L223" s="262">
        <f>L224</f>
        <v>0</v>
      </c>
    </row>
    <row r="224" spans="1:12" ht="15" hidden="1">
      <c r="A224" s="6" t="s">
        <v>16</v>
      </c>
      <c r="B224" s="42" t="s">
        <v>39</v>
      </c>
      <c r="C224" s="42">
        <v>1000</v>
      </c>
      <c r="D224" s="42">
        <v>1004</v>
      </c>
      <c r="E224" s="38">
        <v>9000000000</v>
      </c>
      <c r="F224" s="36"/>
      <c r="G224" s="36"/>
      <c r="H224" s="46" t="e">
        <f>#REF!</f>
        <v>#REF!</v>
      </c>
      <c r="I224" s="258">
        <f t="shared" si="50"/>
        <v>0</v>
      </c>
      <c r="J224" s="46">
        <f>J225+J229+J233+J237+J245+J241+J252</f>
        <v>0</v>
      </c>
      <c r="K224" s="46">
        <f>K225+K229+K233+K237+K245+K241+K252</f>
        <v>0</v>
      </c>
      <c r="L224" s="46">
        <f>L225+L229+L233+L237+L245+L241+L252</f>
        <v>0</v>
      </c>
    </row>
    <row r="225" spans="1:12" ht="30" customHeight="1" hidden="1">
      <c r="A225" s="31" t="s">
        <v>438</v>
      </c>
      <c r="B225" s="42" t="s">
        <v>39</v>
      </c>
      <c r="C225" s="42">
        <v>1000</v>
      </c>
      <c r="D225" s="42">
        <v>1004</v>
      </c>
      <c r="E225" s="35">
        <v>9000052600</v>
      </c>
      <c r="F225" s="36"/>
      <c r="G225" s="36"/>
      <c r="H225" s="46">
        <f aca="true" t="shared" si="57" ref="H225:L227">H226</f>
        <v>269.904</v>
      </c>
      <c r="I225" s="258">
        <f t="shared" si="50"/>
        <v>0</v>
      </c>
      <c r="J225" s="46">
        <f t="shared" si="57"/>
        <v>0</v>
      </c>
      <c r="K225" s="46">
        <f t="shared" si="57"/>
        <v>0</v>
      </c>
      <c r="L225" s="46">
        <f t="shared" si="57"/>
        <v>0</v>
      </c>
    </row>
    <row r="226" spans="1:12" ht="15" customHeight="1" hidden="1">
      <c r="A226" s="6" t="s">
        <v>49</v>
      </c>
      <c r="B226" s="42" t="s">
        <v>39</v>
      </c>
      <c r="C226" s="42">
        <v>1000</v>
      </c>
      <c r="D226" s="42">
        <v>1004</v>
      </c>
      <c r="E226" s="35">
        <v>9000052600</v>
      </c>
      <c r="F226" s="38">
        <v>300</v>
      </c>
      <c r="G226" s="36"/>
      <c r="H226" s="46">
        <f t="shared" si="57"/>
        <v>269.904</v>
      </c>
      <c r="I226" s="258">
        <f t="shared" si="50"/>
        <v>0</v>
      </c>
      <c r="J226" s="46">
        <f t="shared" si="57"/>
        <v>0</v>
      </c>
      <c r="K226" s="46">
        <f t="shared" si="57"/>
        <v>0</v>
      </c>
      <c r="L226" s="46">
        <f t="shared" si="57"/>
        <v>0</v>
      </c>
    </row>
    <row r="227" spans="1:12" ht="15" customHeight="1" hidden="1">
      <c r="A227" s="6" t="s">
        <v>64</v>
      </c>
      <c r="B227" s="42" t="s">
        <v>39</v>
      </c>
      <c r="C227" s="42">
        <v>1000</v>
      </c>
      <c r="D227" s="42">
        <v>1004</v>
      </c>
      <c r="E227" s="35">
        <v>9000052600</v>
      </c>
      <c r="F227" s="38">
        <v>310</v>
      </c>
      <c r="G227" s="36"/>
      <c r="H227" s="46">
        <f t="shared" si="57"/>
        <v>269.904</v>
      </c>
      <c r="I227" s="258">
        <f t="shared" si="50"/>
        <v>0</v>
      </c>
      <c r="J227" s="46">
        <f t="shared" si="57"/>
        <v>0</v>
      </c>
      <c r="K227" s="46">
        <f t="shared" si="57"/>
        <v>0</v>
      </c>
      <c r="L227" s="46">
        <f t="shared" si="57"/>
        <v>0</v>
      </c>
    </row>
    <row r="228" spans="1:12" ht="15" customHeight="1" hidden="1">
      <c r="A228" s="7" t="s">
        <v>9</v>
      </c>
      <c r="B228" s="42" t="s">
        <v>39</v>
      </c>
      <c r="C228" s="42">
        <v>1000</v>
      </c>
      <c r="D228" s="42">
        <v>1004</v>
      </c>
      <c r="E228" s="35">
        <v>9000052600</v>
      </c>
      <c r="F228" s="38">
        <v>310</v>
      </c>
      <c r="G228" s="38">
        <v>2</v>
      </c>
      <c r="H228" s="46">
        <v>269.904</v>
      </c>
      <c r="I228" s="258">
        <f t="shared" si="50"/>
        <v>0</v>
      </c>
      <c r="J228" s="46"/>
      <c r="K228" s="46"/>
      <c r="L228" s="46"/>
    </row>
    <row r="229" spans="1:12" ht="75" customHeight="1" hidden="1">
      <c r="A229" s="31" t="s">
        <v>215</v>
      </c>
      <c r="B229" s="42" t="s">
        <v>39</v>
      </c>
      <c r="C229" s="42" t="s">
        <v>65</v>
      </c>
      <c r="D229" s="42" t="s">
        <v>66</v>
      </c>
      <c r="E229" s="35">
        <v>9000072460</v>
      </c>
      <c r="F229" s="38"/>
      <c r="G229" s="38"/>
      <c r="H229" s="46">
        <f aca="true" t="shared" si="58" ref="H229:L231">H230</f>
        <v>70</v>
      </c>
      <c r="I229" s="258">
        <f t="shared" si="50"/>
        <v>0</v>
      </c>
      <c r="J229" s="46">
        <f t="shared" si="58"/>
        <v>0</v>
      </c>
      <c r="K229" s="46">
        <f t="shared" si="58"/>
        <v>0</v>
      </c>
      <c r="L229" s="46">
        <f t="shared" si="58"/>
        <v>0</v>
      </c>
    </row>
    <row r="230" spans="1:12" ht="15" customHeight="1" hidden="1">
      <c r="A230" s="6" t="s">
        <v>49</v>
      </c>
      <c r="B230" s="42" t="s">
        <v>39</v>
      </c>
      <c r="C230" s="42">
        <v>1000</v>
      </c>
      <c r="D230" s="42">
        <v>1004</v>
      </c>
      <c r="E230" s="38">
        <v>9000072460</v>
      </c>
      <c r="F230" s="38">
        <v>300</v>
      </c>
      <c r="G230" s="36"/>
      <c r="H230" s="46">
        <f t="shared" si="58"/>
        <v>70</v>
      </c>
      <c r="I230" s="258">
        <f t="shared" si="50"/>
        <v>0</v>
      </c>
      <c r="J230" s="46">
        <f t="shared" si="58"/>
        <v>0</v>
      </c>
      <c r="K230" s="46">
        <f t="shared" si="58"/>
        <v>0</v>
      </c>
      <c r="L230" s="46">
        <f t="shared" si="58"/>
        <v>0</v>
      </c>
    </row>
    <row r="231" spans="1:12" ht="30" customHeight="1" hidden="1">
      <c r="A231" s="6" t="s">
        <v>50</v>
      </c>
      <c r="B231" s="42" t="s">
        <v>39</v>
      </c>
      <c r="C231" s="42">
        <v>1000</v>
      </c>
      <c r="D231" s="42">
        <v>1004</v>
      </c>
      <c r="E231" s="38">
        <v>9000072460</v>
      </c>
      <c r="F231" s="38">
        <v>320</v>
      </c>
      <c r="G231" s="36"/>
      <c r="H231" s="46">
        <f t="shared" si="58"/>
        <v>70</v>
      </c>
      <c r="I231" s="258">
        <f t="shared" si="50"/>
        <v>0</v>
      </c>
      <c r="J231" s="46">
        <f t="shared" si="58"/>
        <v>0</v>
      </c>
      <c r="K231" s="46">
        <f t="shared" si="58"/>
        <v>0</v>
      </c>
      <c r="L231" s="46">
        <f t="shared" si="58"/>
        <v>0</v>
      </c>
    </row>
    <row r="232" spans="1:12" ht="15" customHeight="1" hidden="1">
      <c r="A232" s="7" t="s">
        <v>9</v>
      </c>
      <c r="B232" s="42" t="s">
        <v>39</v>
      </c>
      <c r="C232" s="42">
        <v>1000</v>
      </c>
      <c r="D232" s="42">
        <v>1004</v>
      </c>
      <c r="E232" s="38">
        <v>9000072460</v>
      </c>
      <c r="F232" s="38">
        <v>320</v>
      </c>
      <c r="G232" s="38">
        <v>2</v>
      </c>
      <c r="H232" s="46">
        <v>70</v>
      </c>
      <c r="I232" s="258">
        <f t="shared" si="50"/>
        <v>0</v>
      </c>
      <c r="J232" s="46"/>
      <c r="K232" s="46"/>
      <c r="L232" s="46"/>
    </row>
    <row r="233" spans="1:12" ht="105" customHeight="1" hidden="1">
      <c r="A233" s="31" t="s">
        <v>439</v>
      </c>
      <c r="B233" s="42" t="s">
        <v>39</v>
      </c>
      <c r="C233" s="42">
        <v>1000</v>
      </c>
      <c r="D233" s="42">
        <v>1004</v>
      </c>
      <c r="E233" s="35">
        <v>9000072470</v>
      </c>
      <c r="F233" s="36"/>
      <c r="G233" s="36"/>
      <c r="H233" s="46">
        <f aca="true" t="shared" si="59" ref="H233:L235">H234</f>
        <v>3.6</v>
      </c>
      <c r="I233" s="258">
        <f t="shared" si="50"/>
        <v>0</v>
      </c>
      <c r="J233" s="46">
        <f t="shared" si="59"/>
        <v>0</v>
      </c>
      <c r="K233" s="46">
        <f t="shared" si="59"/>
        <v>0</v>
      </c>
      <c r="L233" s="46">
        <f t="shared" si="59"/>
        <v>0</v>
      </c>
    </row>
    <row r="234" spans="1:12" ht="15" customHeight="1" hidden="1">
      <c r="A234" s="6" t="s">
        <v>49</v>
      </c>
      <c r="B234" s="42" t="s">
        <v>39</v>
      </c>
      <c r="C234" s="42">
        <v>1000</v>
      </c>
      <c r="D234" s="42">
        <v>1004</v>
      </c>
      <c r="E234" s="38">
        <v>9000072470</v>
      </c>
      <c r="F234" s="38">
        <v>300</v>
      </c>
      <c r="G234" s="36"/>
      <c r="H234" s="46">
        <f t="shared" si="59"/>
        <v>3.6</v>
      </c>
      <c r="I234" s="258">
        <f t="shared" si="50"/>
        <v>0</v>
      </c>
      <c r="J234" s="46">
        <f t="shared" si="59"/>
        <v>0</v>
      </c>
      <c r="K234" s="46">
        <f t="shared" si="59"/>
        <v>0</v>
      </c>
      <c r="L234" s="46">
        <f t="shared" si="59"/>
        <v>0</v>
      </c>
    </row>
    <row r="235" spans="1:12" ht="30" customHeight="1" hidden="1">
      <c r="A235" s="6" t="s">
        <v>50</v>
      </c>
      <c r="B235" s="42" t="s">
        <v>39</v>
      </c>
      <c r="C235" s="42">
        <v>1000</v>
      </c>
      <c r="D235" s="42">
        <v>1004</v>
      </c>
      <c r="E235" s="38">
        <v>9000072470</v>
      </c>
      <c r="F235" s="38">
        <v>320</v>
      </c>
      <c r="G235" s="36"/>
      <c r="H235" s="46">
        <f t="shared" si="59"/>
        <v>3.6</v>
      </c>
      <c r="I235" s="258">
        <f t="shared" si="50"/>
        <v>0</v>
      </c>
      <c r="J235" s="46">
        <f t="shared" si="59"/>
        <v>0</v>
      </c>
      <c r="K235" s="46">
        <f t="shared" si="59"/>
        <v>0</v>
      </c>
      <c r="L235" s="46">
        <f t="shared" si="59"/>
        <v>0</v>
      </c>
    </row>
    <row r="236" spans="1:12" ht="15" customHeight="1" hidden="1">
      <c r="A236" s="7" t="s">
        <v>9</v>
      </c>
      <c r="B236" s="42" t="s">
        <v>39</v>
      </c>
      <c r="C236" s="42">
        <v>1000</v>
      </c>
      <c r="D236" s="42">
        <v>1004</v>
      </c>
      <c r="E236" s="38">
        <v>9000072470</v>
      </c>
      <c r="F236" s="38">
        <v>320</v>
      </c>
      <c r="G236" s="38">
        <v>2</v>
      </c>
      <c r="H236" s="46">
        <v>3.6</v>
      </c>
      <c r="I236" s="258">
        <f t="shared" si="50"/>
        <v>0</v>
      </c>
      <c r="J236" s="46"/>
      <c r="K236" s="46"/>
      <c r="L236" s="46"/>
    </row>
    <row r="237" spans="1:12" ht="45" hidden="1">
      <c r="A237" s="31" t="s">
        <v>440</v>
      </c>
      <c r="B237" s="42" t="s">
        <v>39</v>
      </c>
      <c r="C237" s="42">
        <v>1000</v>
      </c>
      <c r="D237" s="42">
        <v>1004</v>
      </c>
      <c r="E237" s="35">
        <v>9000072480</v>
      </c>
      <c r="F237" s="36"/>
      <c r="G237" s="36"/>
      <c r="H237" s="46">
        <f aca="true" t="shared" si="60" ref="H237:L239">H238</f>
        <v>3863.4</v>
      </c>
      <c r="I237" s="258">
        <f t="shared" si="50"/>
        <v>0</v>
      </c>
      <c r="J237" s="46">
        <f t="shared" si="60"/>
        <v>0</v>
      </c>
      <c r="K237" s="46">
        <f t="shared" si="60"/>
        <v>0</v>
      </c>
      <c r="L237" s="46">
        <f t="shared" si="60"/>
        <v>0</v>
      </c>
    </row>
    <row r="238" spans="1:12" ht="15" hidden="1">
      <c r="A238" s="6" t="s">
        <v>49</v>
      </c>
      <c r="B238" s="42" t="s">
        <v>39</v>
      </c>
      <c r="C238" s="42">
        <v>1000</v>
      </c>
      <c r="D238" s="42">
        <v>1004</v>
      </c>
      <c r="E238" s="35">
        <v>9000072480</v>
      </c>
      <c r="F238" s="38">
        <v>300</v>
      </c>
      <c r="G238" s="36"/>
      <c r="H238" s="46">
        <f t="shared" si="60"/>
        <v>3863.4</v>
      </c>
      <c r="I238" s="258">
        <f t="shared" si="50"/>
        <v>0</v>
      </c>
      <c r="J238" s="46">
        <f t="shared" si="60"/>
        <v>0</v>
      </c>
      <c r="K238" s="46">
        <f t="shared" si="60"/>
        <v>0</v>
      </c>
      <c r="L238" s="46">
        <f t="shared" si="60"/>
        <v>0</v>
      </c>
    </row>
    <row r="239" spans="1:12" ht="30" hidden="1">
      <c r="A239" s="6" t="s">
        <v>50</v>
      </c>
      <c r="B239" s="42" t="s">
        <v>39</v>
      </c>
      <c r="C239" s="42">
        <v>1000</v>
      </c>
      <c r="D239" s="42">
        <v>1004</v>
      </c>
      <c r="E239" s="35">
        <v>9000072480</v>
      </c>
      <c r="F239" s="38">
        <v>320</v>
      </c>
      <c r="G239" s="36"/>
      <c r="H239" s="46">
        <f t="shared" si="60"/>
        <v>3863.4</v>
      </c>
      <c r="I239" s="258">
        <f t="shared" si="50"/>
        <v>0</v>
      </c>
      <c r="J239" s="46">
        <f t="shared" si="60"/>
        <v>0</v>
      </c>
      <c r="K239" s="46">
        <f t="shared" si="60"/>
        <v>0</v>
      </c>
      <c r="L239" s="46">
        <f t="shared" si="60"/>
        <v>0</v>
      </c>
    </row>
    <row r="240" spans="1:12" ht="15" hidden="1">
      <c r="A240" s="7" t="s">
        <v>9</v>
      </c>
      <c r="B240" s="42" t="s">
        <v>39</v>
      </c>
      <c r="C240" s="42">
        <v>1000</v>
      </c>
      <c r="D240" s="42">
        <v>1004</v>
      </c>
      <c r="E240" s="35">
        <v>9000072480</v>
      </c>
      <c r="F240" s="38">
        <v>320</v>
      </c>
      <c r="G240" s="38">
        <v>2</v>
      </c>
      <c r="H240" s="46">
        <v>3863.4</v>
      </c>
      <c r="I240" s="258">
        <f t="shared" si="50"/>
        <v>0</v>
      </c>
      <c r="J240" s="46"/>
      <c r="K240" s="46"/>
      <c r="L240" s="46"/>
    </row>
    <row r="241" spans="1:12" ht="68.25" customHeight="1" hidden="1">
      <c r="A241" s="26" t="s">
        <v>235</v>
      </c>
      <c r="B241" s="42" t="s">
        <v>39</v>
      </c>
      <c r="C241" s="42">
        <v>1000</v>
      </c>
      <c r="D241" s="42">
        <v>1004</v>
      </c>
      <c r="E241" s="35">
        <v>9000072490</v>
      </c>
      <c r="F241" s="36"/>
      <c r="G241" s="36"/>
      <c r="H241" s="46">
        <f aca="true" t="shared" si="61" ref="H241:L243">H242</f>
        <v>3863.4</v>
      </c>
      <c r="I241" s="258">
        <f aca="true" t="shared" si="62" ref="I241:I289">J241-K241</f>
        <v>0</v>
      </c>
      <c r="J241" s="46">
        <f t="shared" si="61"/>
        <v>0</v>
      </c>
      <c r="K241" s="46">
        <f t="shared" si="61"/>
        <v>0</v>
      </c>
      <c r="L241" s="46">
        <f t="shared" si="61"/>
        <v>0</v>
      </c>
    </row>
    <row r="242" spans="1:12" ht="15" customHeight="1" hidden="1">
      <c r="A242" s="6" t="s">
        <v>49</v>
      </c>
      <c r="B242" s="42" t="s">
        <v>39</v>
      </c>
      <c r="C242" s="42">
        <v>1000</v>
      </c>
      <c r="D242" s="42">
        <v>1004</v>
      </c>
      <c r="E242" s="35">
        <v>9000072490</v>
      </c>
      <c r="F242" s="38">
        <v>300</v>
      </c>
      <c r="G242" s="36"/>
      <c r="H242" s="46">
        <f t="shared" si="61"/>
        <v>3863.4</v>
      </c>
      <c r="I242" s="258">
        <f t="shared" si="62"/>
        <v>0</v>
      </c>
      <c r="J242" s="46">
        <f t="shared" si="61"/>
        <v>0</v>
      </c>
      <c r="K242" s="46">
        <f t="shared" si="61"/>
        <v>0</v>
      </c>
      <c r="L242" s="46">
        <f t="shared" si="61"/>
        <v>0</v>
      </c>
    </row>
    <row r="243" spans="1:12" ht="30" customHeight="1" hidden="1">
      <c r="A243" s="6" t="s">
        <v>50</v>
      </c>
      <c r="B243" s="42" t="s">
        <v>39</v>
      </c>
      <c r="C243" s="42">
        <v>1000</v>
      </c>
      <c r="D243" s="42">
        <v>1004</v>
      </c>
      <c r="E243" s="35">
        <v>9000072490</v>
      </c>
      <c r="F243" s="38">
        <v>320</v>
      </c>
      <c r="G243" s="36"/>
      <c r="H243" s="46">
        <f t="shared" si="61"/>
        <v>3863.4</v>
      </c>
      <c r="I243" s="258">
        <f t="shared" si="62"/>
        <v>0</v>
      </c>
      <c r="J243" s="46">
        <f t="shared" si="61"/>
        <v>0</v>
      </c>
      <c r="K243" s="46">
        <f t="shared" si="61"/>
        <v>0</v>
      </c>
      <c r="L243" s="46">
        <f t="shared" si="61"/>
        <v>0</v>
      </c>
    </row>
    <row r="244" spans="1:12" ht="15" customHeight="1" hidden="1">
      <c r="A244" s="7" t="s">
        <v>9</v>
      </c>
      <c r="B244" s="42" t="s">
        <v>39</v>
      </c>
      <c r="C244" s="42">
        <v>1000</v>
      </c>
      <c r="D244" s="42">
        <v>1004</v>
      </c>
      <c r="E244" s="35">
        <v>9000072490</v>
      </c>
      <c r="F244" s="38">
        <v>320</v>
      </c>
      <c r="G244" s="38">
        <v>2</v>
      </c>
      <c r="H244" s="46">
        <v>3863.4</v>
      </c>
      <c r="I244" s="258">
        <f t="shared" si="62"/>
        <v>0</v>
      </c>
      <c r="J244" s="46"/>
      <c r="K244" s="46"/>
      <c r="L244" s="46"/>
    </row>
    <row r="245" spans="1:12" ht="30" hidden="1">
      <c r="A245" s="31" t="s">
        <v>441</v>
      </c>
      <c r="B245" s="42" t="s">
        <v>39</v>
      </c>
      <c r="C245" s="42">
        <v>1000</v>
      </c>
      <c r="D245" s="42">
        <v>1004</v>
      </c>
      <c r="E245" s="35">
        <v>9000072500</v>
      </c>
      <c r="F245" s="36"/>
      <c r="G245" s="36"/>
      <c r="H245" s="46">
        <f>H246</f>
        <v>3863.4</v>
      </c>
      <c r="I245" s="258">
        <f>J245-K245</f>
        <v>0</v>
      </c>
      <c r="J245" s="46">
        <f aca="true" t="shared" si="63" ref="J245:L247">J246</f>
        <v>0</v>
      </c>
      <c r="K245" s="46">
        <f t="shared" si="63"/>
        <v>0</v>
      </c>
      <c r="L245" s="46">
        <f t="shared" si="63"/>
        <v>0</v>
      </c>
    </row>
    <row r="246" spans="1:12" ht="15" hidden="1">
      <c r="A246" s="6" t="s">
        <v>49</v>
      </c>
      <c r="B246" s="42" t="s">
        <v>39</v>
      </c>
      <c r="C246" s="42">
        <v>1000</v>
      </c>
      <c r="D246" s="42">
        <v>1004</v>
      </c>
      <c r="E246" s="35">
        <v>9000072500</v>
      </c>
      <c r="F246" s="38">
        <v>300</v>
      </c>
      <c r="G246" s="36"/>
      <c r="H246" s="46">
        <f>H247</f>
        <v>3863.4</v>
      </c>
      <c r="I246" s="258">
        <f>J246-K246</f>
        <v>0</v>
      </c>
      <c r="J246" s="46">
        <f t="shared" si="63"/>
        <v>0</v>
      </c>
      <c r="K246" s="46">
        <f t="shared" si="63"/>
        <v>0</v>
      </c>
      <c r="L246" s="46">
        <f t="shared" si="63"/>
        <v>0</v>
      </c>
    </row>
    <row r="247" spans="1:12" ht="30" hidden="1">
      <c r="A247" s="6" t="s">
        <v>50</v>
      </c>
      <c r="B247" s="42" t="s">
        <v>39</v>
      </c>
      <c r="C247" s="42">
        <v>1000</v>
      </c>
      <c r="D247" s="42">
        <v>1004</v>
      </c>
      <c r="E247" s="35">
        <v>9000072500</v>
      </c>
      <c r="F247" s="38">
        <v>320</v>
      </c>
      <c r="G247" s="36"/>
      <c r="H247" s="46">
        <f>H248</f>
        <v>3863.4</v>
      </c>
      <c r="I247" s="258">
        <f>J247-K247</f>
        <v>0</v>
      </c>
      <c r="J247" s="46">
        <f t="shared" si="63"/>
        <v>0</v>
      </c>
      <c r="K247" s="46">
        <f t="shared" si="63"/>
        <v>0</v>
      </c>
      <c r="L247" s="46">
        <f t="shared" si="63"/>
        <v>0</v>
      </c>
    </row>
    <row r="248" spans="1:12" ht="15" hidden="1">
      <c r="A248" s="7" t="s">
        <v>9</v>
      </c>
      <c r="B248" s="42" t="s">
        <v>39</v>
      </c>
      <c r="C248" s="42">
        <v>1000</v>
      </c>
      <c r="D248" s="42">
        <v>1004</v>
      </c>
      <c r="E248" s="35">
        <v>9000072500</v>
      </c>
      <c r="F248" s="38">
        <v>320</v>
      </c>
      <c r="G248" s="38">
        <v>2</v>
      </c>
      <c r="H248" s="46">
        <v>3863.4</v>
      </c>
      <c r="I248" s="258">
        <f>J248-K248</f>
        <v>0</v>
      </c>
      <c r="J248" s="46"/>
      <c r="K248" s="46"/>
      <c r="L248" s="46"/>
    </row>
    <row r="249" spans="1:12" ht="45" hidden="1">
      <c r="A249" s="31" t="s">
        <v>363</v>
      </c>
      <c r="B249" s="42" t="s">
        <v>39</v>
      </c>
      <c r="C249" s="42">
        <v>1000</v>
      </c>
      <c r="D249" s="42">
        <v>1004</v>
      </c>
      <c r="E249" s="35">
        <v>9000071510</v>
      </c>
      <c r="F249" s="36"/>
      <c r="G249" s="36"/>
      <c r="H249" s="46">
        <f aca="true" t="shared" si="64" ref="H249:L251">H250</f>
        <v>1378.4</v>
      </c>
      <c r="I249" s="258">
        <f t="shared" si="62"/>
        <v>0</v>
      </c>
      <c r="J249" s="46">
        <f t="shared" si="64"/>
        <v>0</v>
      </c>
      <c r="K249" s="46">
        <f t="shared" si="64"/>
        <v>0</v>
      </c>
      <c r="L249" s="46">
        <f t="shared" si="64"/>
        <v>0</v>
      </c>
    </row>
    <row r="250" spans="1:12" ht="15" hidden="1">
      <c r="A250" s="6" t="s">
        <v>49</v>
      </c>
      <c r="B250" s="42" t="s">
        <v>39</v>
      </c>
      <c r="C250" s="42">
        <v>1000</v>
      </c>
      <c r="D250" s="42">
        <v>1004</v>
      </c>
      <c r="E250" s="35">
        <v>9000071510</v>
      </c>
      <c r="F250" s="38">
        <v>300</v>
      </c>
      <c r="G250" s="36"/>
      <c r="H250" s="46">
        <f t="shared" si="64"/>
        <v>1378.4</v>
      </c>
      <c r="I250" s="258">
        <f t="shared" si="62"/>
        <v>0</v>
      </c>
      <c r="J250" s="46">
        <f t="shared" si="64"/>
        <v>0</v>
      </c>
      <c r="K250" s="46">
        <f t="shared" si="64"/>
        <v>0</v>
      </c>
      <c r="L250" s="46">
        <f t="shared" si="64"/>
        <v>0</v>
      </c>
    </row>
    <row r="251" spans="1:12" ht="30" hidden="1">
      <c r="A251" s="6" t="s">
        <v>50</v>
      </c>
      <c r="B251" s="42" t="s">
        <v>39</v>
      </c>
      <c r="C251" s="42">
        <v>1000</v>
      </c>
      <c r="D251" s="42">
        <v>1004</v>
      </c>
      <c r="E251" s="35">
        <v>9000071510</v>
      </c>
      <c r="F251" s="38">
        <v>320</v>
      </c>
      <c r="G251" s="36"/>
      <c r="H251" s="46">
        <f t="shared" si="64"/>
        <v>1378.4</v>
      </c>
      <c r="I251" s="258">
        <f t="shared" si="62"/>
        <v>0</v>
      </c>
      <c r="J251" s="46">
        <f t="shared" si="64"/>
        <v>0</v>
      </c>
      <c r="K251" s="46">
        <f t="shared" si="64"/>
        <v>0</v>
      </c>
      <c r="L251" s="46">
        <f t="shared" si="64"/>
        <v>0</v>
      </c>
    </row>
    <row r="252" spans="1:12" ht="15" hidden="1">
      <c r="A252" s="7" t="s">
        <v>9</v>
      </c>
      <c r="B252" s="42" t="s">
        <v>39</v>
      </c>
      <c r="C252" s="42">
        <v>1000</v>
      </c>
      <c r="D252" s="42">
        <v>1004</v>
      </c>
      <c r="E252" s="35">
        <v>9000071510</v>
      </c>
      <c r="F252" s="38">
        <v>320</v>
      </c>
      <c r="G252" s="38">
        <v>2</v>
      </c>
      <c r="H252" s="46">
        <v>1378.4</v>
      </c>
      <c r="I252" s="258">
        <f t="shared" si="62"/>
        <v>0</v>
      </c>
      <c r="J252" s="46"/>
      <c r="K252" s="46"/>
      <c r="L252" s="46"/>
    </row>
    <row r="253" spans="1:12" ht="15" hidden="1">
      <c r="A253" s="5" t="s">
        <v>67</v>
      </c>
      <c r="B253" s="112" t="s">
        <v>39</v>
      </c>
      <c r="C253" s="112">
        <v>1000</v>
      </c>
      <c r="D253" s="112">
        <v>1006</v>
      </c>
      <c r="E253" s="259"/>
      <c r="F253" s="259"/>
      <c r="G253" s="259"/>
      <c r="H253" s="258" t="e">
        <f aca="true" t="shared" si="65" ref="H253:L254">H254</f>
        <v>#REF!</v>
      </c>
      <c r="I253" s="258">
        <f t="shared" si="62"/>
        <v>0</v>
      </c>
      <c r="J253" s="258">
        <f t="shared" si="65"/>
        <v>0</v>
      </c>
      <c r="K253" s="262">
        <f t="shared" si="65"/>
        <v>0</v>
      </c>
      <c r="L253" s="262">
        <f t="shared" si="65"/>
        <v>0</v>
      </c>
    </row>
    <row r="254" spans="1:12" ht="15" hidden="1">
      <c r="A254" s="6" t="s">
        <v>16</v>
      </c>
      <c r="B254" s="42" t="s">
        <v>39</v>
      </c>
      <c r="C254" s="42">
        <v>1000</v>
      </c>
      <c r="D254" s="42">
        <v>1006</v>
      </c>
      <c r="E254" s="38">
        <v>9000000000</v>
      </c>
      <c r="F254" s="36"/>
      <c r="G254" s="36"/>
      <c r="H254" s="46" t="e">
        <f t="shared" si="65"/>
        <v>#REF!</v>
      </c>
      <c r="I254" s="258">
        <f t="shared" si="62"/>
        <v>0</v>
      </c>
      <c r="J254" s="46">
        <f t="shared" si="65"/>
        <v>0</v>
      </c>
      <c r="K254" s="46">
        <f t="shared" si="65"/>
        <v>0</v>
      </c>
      <c r="L254" s="46">
        <f t="shared" si="65"/>
        <v>0</v>
      </c>
    </row>
    <row r="255" spans="1:12" ht="15" hidden="1">
      <c r="A255" s="31" t="s">
        <v>445</v>
      </c>
      <c r="B255" s="42" t="s">
        <v>39</v>
      </c>
      <c r="C255" s="42">
        <v>1000</v>
      </c>
      <c r="D255" s="42">
        <v>1006</v>
      </c>
      <c r="E255" s="35">
        <v>9000071600</v>
      </c>
      <c r="F255" s="36"/>
      <c r="G255" s="36"/>
      <c r="H255" s="46" t="e">
        <f>#REF!</f>
        <v>#REF!</v>
      </c>
      <c r="I255" s="258">
        <f t="shared" si="62"/>
        <v>0</v>
      </c>
      <c r="J255" s="46">
        <f>J256+J259</f>
        <v>0</v>
      </c>
      <c r="K255" s="46">
        <f>K256+K259</f>
        <v>0</v>
      </c>
      <c r="L255" s="46">
        <f>L256+L259</f>
        <v>0</v>
      </c>
    </row>
    <row r="256" spans="1:12" ht="60" hidden="1">
      <c r="A256" s="6" t="s">
        <v>17</v>
      </c>
      <c r="B256" s="42" t="s">
        <v>39</v>
      </c>
      <c r="C256" s="42">
        <v>1000</v>
      </c>
      <c r="D256" s="42">
        <v>1006</v>
      </c>
      <c r="E256" s="35">
        <v>9000071600</v>
      </c>
      <c r="F256" s="38">
        <v>100</v>
      </c>
      <c r="G256" s="36"/>
      <c r="H256" s="46">
        <f aca="true" t="shared" si="66" ref="H256:L257">H257</f>
        <v>795</v>
      </c>
      <c r="I256" s="258">
        <f t="shared" si="62"/>
        <v>0</v>
      </c>
      <c r="J256" s="46">
        <f t="shared" si="66"/>
        <v>0</v>
      </c>
      <c r="K256" s="46">
        <f t="shared" si="66"/>
        <v>0</v>
      </c>
      <c r="L256" s="46">
        <f t="shared" si="66"/>
        <v>0</v>
      </c>
    </row>
    <row r="257" spans="1:12" ht="30" hidden="1">
      <c r="A257" s="6" t="s">
        <v>18</v>
      </c>
      <c r="B257" s="42" t="s">
        <v>39</v>
      </c>
      <c r="C257" s="42">
        <v>1000</v>
      </c>
      <c r="D257" s="42">
        <v>1006</v>
      </c>
      <c r="E257" s="35">
        <v>9000071600</v>
      </c>
      <c r="F257" s="38">
        <v>120</v>
      </c>
      <c r="G257" s="36"/>
      <c r="H257" s="46">
        <f t="shared" si="66"/>
        <v>795</v>
      </c>
      <c r="I257" s="258">
        <f t="shared" si="62"/>
        <v>0</v>
      </c>
      <c r="J257" s="46">
        <f t="shared" si="66"/>
        <v>0</v>
      </c>
      <c r="K257" s="46">
        <f t="shared" si="66"/>
        <v>0</v>
      </c>
      <c r="L257" s="46">
        <f t="shared" si="66"/>
        <v>0</v>
      </c>
    </row>
    <row r="258" spans="1:12" ht="15" hidden="1">
      <c r="A258" s="7" t="s">
        <v>9</v>
      </c>
      <c r="B258" s="42" t="s">
        <v>39</v>
      </c>
      <c r="C258" s="42">
        <v>1000</v>
      </c>
      <c r="D258" s="42">
        <v>1006</v>
      </c>
      <c r="E258" s="35">
        <v>9000071600</v>
      </c>
      <c r="F258" s="38">
        <v>120</v>
      </c>
      <c r="G258" s="38">
        <v>2</v>
      </c>
      <c r="H258" s="46">
        <v>795</v>
      </c>
      <c r="I258" s="258">
        <f t="shared" si="62"/>
        <v>0</v>
      </c>
      <c r="J258" s="46"/>
      <c r="K258" s="46"/>
      <c r="L258" s="46"/>
    </row>
    <row r="259" spans="1:12" ht="30" hidden="1">
      <c r="A259" s="31" t="s">
        <v>216</v>
      </c>
      <c r="B259" s="42" t="s">
        <v>39</v>
      </c>
      <c r="C259" s="42">
        <v>1000</v>
      </c>
      <c r="D259" s="42">
        <v>1006</v>
      </c>
      <c r="E259" s="35">
        <v>9000071600</v>
      </c>
      <c r="F259" s="38">
        <v>200</v>
      </c>
      <c r="G259" s="36"/>
      <c r="H259" s="46">
        <f aca="true" t="shared" si="67" ref="H259:L260">H260</f>
        <v>15.7</v>
      </c>
      <c r="I259" s="258">
        <f t="shared" si="62"/>
        <v>0</v>
      </c>
      <c r="J259" s="46">
        <f t="shared" si="67"/>
        <v>0</v>
      </c>
      <c r="K259" s="46">
        <f t="shared" si="67"/>
        <v>0</v>
      </c>
      <c r="L259" s="46">
        <f t="shared" si="67"/>
        <v>0</v>
      </c>
    </row>
    <row r="260" spans="1:12" ht="30" hidden="1">
      <c r="A260" s="6" t="s">
        <v>20</v>
      </c>
      <c r="B260" s="42" t="s">
        <v>39</v>
      </c>
      <c r="C260" s="42">
        <v>1000</v>
      </c>
      <c r="D260" s="42">
        <v>1006</v>
      </c>
      <c r="E260" s="35">
        <v>9000071600</v>
      </c>
      <c r="F260" s="38">
        <v>240</v>
      </c>
      <c r="G260" s="36"/>
      <c r="H260" s="46">
        <f t="shared" si="67"/>
        <v>15.7</v>
      </c>
      <c r="I260" s="258">
        <f t="shared" si="62"/>
        <v>0</v>
      </c>
      <c r="J260" s="46">
        <f t="shared" si="67"/>
        <v>0</v>
      </c>
      <c r="K260" s="46">
        <f t="shared" si="67"/>
        <v>0</v>
      </c>
      <c r="L260" s="46">
        <f t="shared" si="67"/>
        <v>0</v>
      </c>
    </row>
    <row r="261" spans="1:12" ht="15" hidden="1">
      <c r="A261" s="7" t="s">
        <v>9</v>
      </c>
      <c r="B261" s="42" t="s">
        <v>39</v>
      </c>
      <c r="C261" s="42">
        <v>1000</v>
      </c>
      <c r="D261" s="42">
        <v>1006</v>
      </c>
      <c r="E261" s="35">
        <v>9000071600</v>
      </c>
      <c r="F261" s="38">
        <v>240</v>
      </c>
      <c r="G261" s="38">
        <v>2</v>
      </c>
      <c r="H261" s="46">
        <v>15.7</v>
      </c>
      <c r="I261" s="258">
        <f t="shared" si="62"/>
        <v>0</v>
      </c>
      <c r="J261" s="46"/>
      <c r="K261" s="46"/>
      <c r="L261" s="46"/>
    </row>
    <row r="262" spans="1:12" ht="15">
      <c r="A262" s="5" t="s">
        <v>68</v>
      </c>
      <c r="B262" s="112" t="s">
        <v>69</v>
      </c>
      <c r="C262" s="41"/>
      <c r="D262" s="41"/>
      <c r="E262" s="36"/>
      <c r="F262" s="36"/>
      <c r="G262" s="36"/>
      <c r="H262" s="258" t="e">
        <f>H266+H425+H638+H490+#REF!</f>
        <v>#REF!</v>
      </c>
      <c r="I262" s="258">
        <f t="shared" si="62"/>
        <v>2868</v>
      </c>
      <c r="J262" s="258">
        <f>J265+J693</f>
        <v>60722</v>
      </c>
      <c r="K262" s="262">
        <f>K265+K693</f>
        <v>57854</v>
      </c>
      <c r="L262" s="262">
        <f>L265+L693</f>
        <v>63052</v>
      </c>
    </row>
    <row r="263" spans="1:12" ht="15">
      <c r="A263" s="5" t="s">
        <v>8</v>
      </c>
      <c r="B263" s="112">
        <v>1</v>
      </c>
      <c r="C263" s="41"/>
      <c r="D263" s="41"/>
      <c r="E263" s="36"/>
      <c r="F263" s="36"/>
      <c r="G263" s="36"/>
      <c r="H263" s="258" t="e">
        <f>H281+H284+#REF!+H305+H354+H335+H347+H442+H448+H644+H378+H383+#REF!+H489+#REF!+H673+H343+H502+#REF!+#REF!+H496+#REF!</f>
        <v>#REF!</v>
      </c>
      <c r="I263" s="258">
        <f t="shared" si="62"/>
        <v>2868</v>
      </c>
      <c r="J263" s="258">
        <f>J272+J275+J281+J284+J287+J289+J305+J308+J335+J338+J341+J343+J347+J350+J354++J359+J363+J367+J372+J378+J383+J392+J396+J403+J408+J412+J416+J420+J424+J439+J442+J448+J471+J475+J489+J496+J502+J508+J510+J520+J539+J546+J554+J578+J581+J590+J597+J612+J621+J632+J637+J644+J648+J673+J699+J702+J705+J707+J525+J529</f>
        <v>60722</v>
      </c>
      <c r="K263" s="262">
        <f>K272+K275+K281+K284+K287+K289+K305+K308+K335+K338+K341+K343+K347+K350+K354++K359+K363+K367+K372+K378+K383+K392+K396+K403+K408+K412+K416+K420+K424+K439+K442+K448+K471+K475+K489+K496+K502+K508+K510+K520+K539+K546+K554+K578+K581+K590+K597+K612+K621+K632+K637+K644+K648+K673+K699+K702+K705+K707</f>
        <v>57854</v>
      </c>
      <c r="L263" s="262">
        <f>L272+L275+L281+L284+L287+L289+L305+L308+L335+L338+L341+L343+L347+L350+L354++L359+L363+L367+L372+L378+L383+L392+L396+L403+L408+L412+L416+L420+L424+L439+L442+L448+L471+L475+L489+L496+L502+L508+L510+L520+L539+L546+L554+L578+L581+L590+L597+L612+L621+L632+L637+L644+L648+L673+L699+L702+L705+L707</f>
        <v>63052</v>
      </c>
    </row>
    <row r="264" spans="1:15" ht="15">
      <c r="A264" s="5" t="s">
        <v>9</v>
      </c>
      <c r="B264" s="112">
        <v>2</v>
      </c>
      <c r="C264" s="41"/>
      <c r="D264" s="41"/>
      <c r="E264" s="36"/>
      <c r="F264" s="36"/>
      <c r="G264" s="36"/>
      <c r="H264" s="258" t="e">
        <f>H328+H331+H314+H317+H678+#REF!+#REF!+#REF!+#REF!+#REF!+#REF!+H318+#REF!+#REF!+#REF!</f>
        <v>#REF!</v>
      </c>
      <c r="I264" s="258">
        <f t="shared" si="62"/>
        <v>0</v>
      </c>
      <c r="J264" s="258">
        <f>J328+J314+J321+J654+J686+J317+J331+J324+J467+J678+J299+J658+J479+J669+J550+J617+J662+J587+J594+J433+J682+J609+J605+J629+J601+J293</f>
        <v>0</v>
      </c>
      <c r="K264" s="262">
        <f>K328+K314+K321+K654+K686+K317+K331+K324+K467+K678+K299+K658+K479+K669+K550+K617+K662+K587+K594+K433+K682+K609+K605+K629+K601+K293</f>
        <v>0</v>
      </c>
      <c r="L264" s="262">
        <f>L328+L314+L321+L654+L686+L317+L331+L324+L467+L678+L299+L658+L479+L669+L550+L617+L662+L587+L594+L433+L682+L609+L605+L629+L601+L293</f>
        <v>0</v>
      </c>
      <c r="O264" s="49"/>
    </row>
    <row r="265" spans="1:15" ht="15">
      <c r="A265" s="5" t="s">
        <v>68</v>
      </c>
      <c r="B265" s="112" t="s">
        <v>69</v>
      </c>
      <c r="C265" s="41"/>
      <c r="D265" s="41"/>
      <c r="E265" s="36"/>
      <c r="F265" s="36"/>
      <c r="G265" s="36"/>
      <c r="H265" s="258"/>
      <c r="I265" s="258">
        <f t="shared" si="62"/>
        <v>2868</v>
      </c>
      <c r="J265" s="258">
        <f>J266+J397+J425+J490+J638+J540+J687+J534</f>
        <v>53172</v>
      </c>
      <c r="K265" s="262">
        <f>K266+K397+K425+K490+K638+K540+K687+K534</f>
        <v>50304</v>
      </c>
      <c r="L265" s="262">
        <f>L266+L397+L425+L490+L638+L540+L687+L534</f>
        <v>55502</v>
      </c>
      <c r="O265" s="49"/>
    </row>
    <row r="266" spans="1:12" ht="15">
      <c r="A266" s="5" t="s">
        <v>12</v>
      </c>
      <c r="B266" s="112" t="s">
        <v>69</v>
      </c>
      <c r="C266" s="112" t="s">
        <v>13</v>
      </c>
      <c r="D266" s="41"/>
      <c r="E266" s="36"/>
      <c r="F266" s="36"/>
      <c r="G266" s="36"/>
      <c r="H266" s="258" t="e">
        <f>H276+H300+H309</f>
        <v>#REF!</v>
      </c>
      <c r="I266" s="258">
        <f t="shared" si="62"/>
        <v>0</v>
      </c>
      <c r="J266" s="258">
        <f>J276+J300+J309+J267+J294</f>
        <v>17816</v>
      </c>
      <c r="K266" s="262">
        <f>K276+K300+K309+K267+K294</f>
        <v>17816</v>
      </c>
      <c r="L266" s="262">
        <f>L276+L300+L309+L267+L294</f>
        <v>17810</v>
      </c>
    </row>
    <row r="267" spans="1:12" ht="28.5">
      <c r="A267" s="107" t="s">
        <v>249</v>
      </c>
      <c r="B267" s="112" t="s">
        <v>69</v>
      </c>
      <c r="C267" s="112" t="s">
        <v>13</v>
      </c>
      <c r="D267" s="112" t="s">
        <v>251</v>
      </c>
      <c r="E267" s="259"/>
      <c r="F267" s="259"/>
      <c r="G267" s="259"/>
      <c r="H267" s="258" t="e">
        <f aca="true" t="shared" si="68" ref="H267:L268">H268</f>
        <v>#REF!</v>
      </c>
      <c r="I267" s="258">
        <f t="shared" si="62"/>
        <v>0</v>
      </c>
      <c r="J267" s="258">
        <f t="shared" si="68"/>
        <v>1400</v>
      </c>
      <c r="K267" s="262">
        <f t="shared" si="68"/>
        <v>1400</v>
      </c>
      <c r="L267" s="262">
        <f t="shared" si="68"/>
        <v>1400</v>
      </c>
    </row>
    <row r="268" spans="1:12" ht="15">
      <c r="A268" s="108" t="s">
        <v>250</v>
      </c>
      <c r="B268" s="42" t="s">
        <v>69</v>
      </c>
      <c r="C268" s="42" t="s">
        <v>13</v>
      </c>
      <c r="D268" s="42" t="s">
        <v>251</v>
      </c>
      <c r="E268" s="38">
        <v>9000000000</v>
      </c>
      <c r="F268" s="36"/>
      <c r="G268" s="36"/>
      <c r="H268" s="46" t="e">
        <f t="shared" si="68"/>
        <v>#REF!</v>
      </c>
      <c r="I268" s="258">
        <f t="shared" si="62"/>
        <v>0</v>
      </c>
      <c r="J268" s="46">
        <f t="shared" si="68"/>
        <v>1400</v>
      </c>
      <c r="K268" s="46">
        <f t="shared" si="68"/>
        <v>1400</v>
      </c>
      <c r="L268" s="46">
        <f t="shared" si="68"/>
        <v>1400</v>
      </c>
    </row>
    <row r="269" spans="1:12" ht="15">
      <c r="A269" s="108" t="s">
        <v>423</v>
      </c>
      <c r="B269" s="42" t="s">
        <v>69</v>
      </c>
      <c r="C269" s="42" t="s">
        <v>13</v>
      </c>
      <c r="D269" s="42" t="s">
        <v>251</v>
      </c>
      <c r="E269" s="38">
        <v>9000090100</v>
      </c>
      <c r="F269" s="36"/>
      <c r="G269" s="36"/>
      <c r="H269" s="46" t="e">
        <f>H270+H278+#REF!+#REF!</f>
        <v>#REF!</v>
      </c>
      <c r="I269" s="258">
        <f t="shared" si="62"/>
        <v>0</v>
      </c>
      <c r="J269" s="46">
        <f>J270+J273</f>
        <v>1400</v>
      </c>
      <c r="K269" s="46">
        <f>K270+K273</f>
        <v>1400</v>
      </c>
      <c r="L269" s="46">
        <f>L270+L273</f>
        <v>1400</v>
      </c>
    </row>
    <row r="270" spans="1:12" ht="60">
      <c r="A270" s="6" t="s">
        <v>17</v>
      </c>
      <c r="B270" s="42" t="s">
        <v>69</v>
      </c>
      <c r="C270" s="42" t="s">
        <v>13</v>
      </c>
      <c r="D270" s="42" t="s">
        <v>251</v>
      </c>
      <c r="E270" s="38">
        <v>9000090100</v>
      </c>
      <c r="F270" s="38">
        <v>100</v>
      </c>
      <c r="G270" s="36"/>
      <c r="H270" s="46">
        <f>H271</f>
        <v>8404</v>
      </c>
      <c r="I270" s="258">
        <f t="shared" si="62"/>
        <v>0</v>
      </c>
      <c r="J270" s="46">
        <f aca="true" t="shared" si="69" ref="J270:L271">J271</f>
        <v>1300</v>
      </c>
      <c r="K270" s="46">
        <f t="shared" si="69"/>
        <v>1300</v>
      </c>
      <c r="L270" s="46">
        <f t="shared" si="69"/>
        <v>1300</v>
      </c>
    </row>
    <row r="271" spans="1:12" ht="30">
      <c r="A271" s="6" t="s">
        <v>18</v>
      </c>
      <c r="B271" s="42" t="s">
        <v>69</v>
      </c>
      <c r="C271" s="42" t="s">
        <v>13</v>
      </c>
      <c r="D271" s="42" t="s">
        <v>251</v>
      </c>
      <c r="E271" s="38">
        <v>9000090100</v>
      </c>
      <c r="F271" s="38">
        <v>120</v>
      </c>
      <c r="G271" s="36"/>
      <c r="H271" s="46">
        <f>H272</f>
        <v>8404</v>
      </c>
      <c r="I271" s="258">
        <f t="shared" si="62"/>
        <v>0</v>
      </c>
      <c r="J271" s="46">
        <f t="shared" si="69"/>
        <v>1300</v>
      </c>
      <c r="K271" s="46">
        <f t="shared" si="69"/>
        <v>1300</v>
      </c>
      <c r="L271" s="46">
        <f t="shared" si="69"/>
        <v>1300</v>
      </c>
    </row>
    <row r="272" spans="1:12" ht="15">
      <c r="A272" s="7" t="s">
        <v>8</v>
      </c>
      <c r="B272" s="42" t="s">
        <v>69</v>
      </c>
      <c r="C272" s="42" t="s">
        <v>13</v>
      </c>
      <c r="D272" s="42" t="s">
        <v>251</v>
      </c>
      <c r="E272" s="38">
        <v>9000090100</v>
      </c>
      <c r="F272" s="38">
        <v>120</v>
      </c>
      <c r="G272" s="38">
        <v>1</v>
      </c>
      <c r="H272" s="46">
        <v>8404</v>
      </c>
      <c r="I272" s="258">
        <f t="shared" si="62"/>
        <v>0</v>
      </c>
      <c r="J272" s="46">
        <v>1300</v>
      </c>
      <c r="K272" s="46">
        <v>1300</v>
      </c>
      <c r="L272" s="46">
        <v>1300</v>
      </c>
    </row>
    <row r="273" spans="1:12" ht="15">
      <c r="A273" s="6" t="s">
        <v>49</v>
      </c>
      <c r="B273" s="42" t="s">
        <v>69</v>
      </c>
      <c r="C273" s="42" t="s">
        <v>13</v>
      </c>
      <c r="D273" s="42" t="s">
        <v>251</v>
      </c>
      <c r="E273" s="38">
        <v>9000090100</v>
      </c>
      <c r="F273" s="38">
        <v>300</v>
      </c>
      <c r="G273" s="36"/>
      <c r="H273" s="46">
        <f aca="true" t="shared" si="70" ref="H273:L274">H274</f>
        <v>3863.4</v>
      </c>
      <c r="I273" s="258">
        <f>J273-K273</f>
        <v>0</v>
      </c>
      <c r="J273" s="46">
        <f t="shared" si="70"/>
        <v>100</v>
      </c>
      <c r="K273" s="46">
        <f t="shared" si="70"/>
        <v>100</v>
      </c>
      <c r="L273" s="46">
        <f t="shared" si="70"/>
        <v>100</v>
      </c>
    </row>
    <row r="274" spans="1:12" ht="30">
      <c r="A274" s="6" t="s">
        <v>50</v>
      </c>
      <c r="B274" s="42" t="s">
        <v>69</v>
      </c>
      <c r="C274" s="42" t="s">
        <v>13</v>
      </c>
      <c r="D274" s="42" t="s">
        <v>251</v>
      </c>
      <c r="E274" s="38">
        <v>9000090100</v>
      </c>
      <c r="F274" s="38">
        <v>320</v>
      </c>
      <c r="G274" s="36"/>
      <c r="H274" s="46">
        <f t="shared" si="70"/>
        <v>3863.4</v>
      </c>
      <c r="I274" s="258">
        <f>J274-K274</f>
        <v>0</v>
      </c>
      <c r="J274" s="46">
        <f t="shared" si="70"/>
        <v>100</v>
      </c>
      <c r="K274" s="46">
        <f t="shared" si="70"/>
        <v>100</v>
      </c>
      <c r="L274" s="46">
        <f t="shared" si="70"/>
        <v>100</v>
      </c>
    </row>
    <row r="275" spans="1:12" ht="15">
      <c r="A275" s="7" t="s">
        <v>8</v>
      </c>
      <c r="B275" s="42" t="s">
        <v>69</v>
      </c>
      <c r="C275" s="42" t="s">
        <v>13</v>
      </c>
      <c r="D275" s="42" t="s">
        <v>251</v>
      </c>
      <c r="E275" s="38">
        <v>9000090100</v>
      </c>
      <c r="F275" s="38">
        <v>320</v>
      </c>
      <c r="G275" s="38">
        <v>1</v>
      </c>
      <c r="H275" s="46">
        <v>3863.4</v>
      </c>
      <c r="I275" s="258">
        <f>J275-K275</f>
        <v>0</v>
      </c>
      <c r="J275" s="46">
        <v>100</v>
      </c>
      <c r="K275" s="46">
        <v>100</v>
      </c>
      <c r="L275" s="46">
        <v>100</v>
      </c>
    </row>
    <row r="276" spans="1:12" ht="48" customHeight="1">
      <c r="A276" s="5" t="s">
        <v>70</v>
      </c>
      <c r="B276" s="112" t="s">
        <v>69</v>
      </c>
      <c r="C276" s="112" t="s">
        <v>13</v>
      </c>
      <c r="D276" s="112" t="s">
        <v>71</v>
      </c>
      <c r="E276" s="259"/>
      <c r="F276" s="259"/>
      <c r="G276" s="259"/>
      <c r="H276" s="258" t="e">
        <f>H277</f>
        <v>#REF!</v>
      </c>
      <c r="I276" s="258">
        <f t="shared" si="62"/>
        <v>0</v>
      </c>
      <c r="J276" s="258">
        <f>J277</f>
        <v>15270</v>
      </c>
      <c r="K276" s="262">
        <f>K277</f>
        <v>15270</v>
      </c>
      <c r="L276" s="262">
        <f>L277</f>
        <v>15270</v>
      </c>
    </row>
    <row r="277" spans="1:12" ht="15">
      <c r="A277" s="6" t="s">
        <v>16</v>
      </c>
      <c r="B277" s="42" t="s">
        <v>69</v>
      </c>
      <c r="C277" s="42" t="s">
        <v>13</v>
      </c>
      <c r="D277" s="42" t="s">
        <v>71</v>
      </c>
      <c r="E277" s="38">
        <v>9000000000</v>
      </c>
      <c r="F277" s="36"/>
      <c r="G277" s="36"/>
      <c r="H277" s="46" t="e">
        <f>H278</f>
        <v>#REF!</v>
      </c>
      <c r="I277" s="258">
        <f t="shared" si="62"/>
        <v>0</v>
      </c>
      <c r="J277" s="46">
        <f>J278+J290</f>
        <v>15270</v>
      </c>
      <c r="K277" s="46">
        <f>K278+K290</f>
        <v>15270</v>
      </c>
      <c r="L277" s="46">
        <f>L278+L290</f>
        <v>15270</v>
      </c>
    </row>
    <row r="278" spans="1:12" ht="15">
      <c r="A278" s="6" t="s">
        <v>412</v>
      </c>
      <c r="B278" s="42" t="s">
        <v>69</v>
      </c>
      <c r="C278" s="42" t="s">
        <v>13</v>
      </c>
      <c r="D278" s="42" t="s">
        <v>71</v>
      </c>
      <c r="E278" s="38">
        <v>9000090020</v>
      </c>
      <c r="F278" s="36"/>
      <c r="G278" s="36"/>
      <c r="H278" s="46" t="e">
        <f>H279+H282+H285+#REF!</f>
        <v>#REF!</v>
      </c>
      <c r="I278" s="258">
        <f t="shared" si="62"/>
        <v>0</v>
      </c>
      <c r="J278" s="46">
        <f>J279+J282+J285</f>
        <v>15270</v>
      </c>
      <c r="K278" s="46">
        <f>K279+K282+K285</f>
        <v>15270</v>
      </c>
      <c r="L278" s="46">
        <f>L279+L282+L285</f>
        <v>15270</v>
      </c>
    </row>
    <row r="279" spans="1:12" ht="60">
      <c r="A279" s="6" t="s">
        <v>17</v>
      </c>
      <c r="B279" s="42" t="s">
        <v>69</v>
      </c>
      <c r="C279" s="42" t="s">
        <v>13</v>
      </c>
      <c r="D279" s="42" t="s">
        <v>71</v>
      </c>
      <c r="E279" s="38">
        <v>9000090020</v>
      </c>
      <c r="F279" s="38">
        <v>100</v>
      </c>
      <c r="G279" s="36"/>
      <c r="H279" s="46">
        <f>H280</f>
        <v>8404</v>
      </c>
      <c r="I279" s="258">
        <f t="shared" si="62"/>
        <v>0</v>
      </c>
      <c r="J279" s="46">
        <f aca="true" t="shared" si="71" ref="J279:L280">J280</f>
        <v>11500</v>
      </c>
      <c r="K279" s="46">
        <f t="shared" si="71"/>
        <v>11500</v>
      </c>
      <c r="L279" s="46">
        <f t="shared" si="71"/>
        <v>11500</v>
      </c>
    </row>
    <row r="280" spans="1:12" ht="30">
      <c r="A280" s="6" t="s">
        <v>18</v>
      </c>
      <c r="B280" s="42" t="s">
        <v>69</v>
      </c>
      <c r="C280" s="42" t="s">
        <v>13</v>
      </c>
      <c r="D280" s="42" t="s">
        <v>71</v>
      </c>
      <c r="E280" s="38">
        <v>9000090020</v>
      </c>
      <c r="F280" s="38">
        <v>120</v>
      </c>
      <c r="G280" s="36"/>
      <c r="H280" s="46">
        <f>H281</f>
        <v>8404</v>
      </c>
      <c r="I280" s="258">
        <f t="shared" si="62"/>
        <v>0</v>
      </c>
      <c r="J280" s="46">
        <f t="shared" si="71"/>
        <v>11500</v>
      </c>
      <c r="K280" s="46">
        <f t="shared" si="71"/>
        <v>11500</v>
      </c>
      <c r="L280" s="46">
        <f t="shared" si="71"/>
        <v>11500</v>
      </c>
    </row>
    <row r="281" spans="1:12" ht="15">
      <c r="A281" s="7" t="s">
        <v>8</v>
      </c>
      <c r="B281" s="42" t="s">
        <v>69</v>
      </c>
      <c r="C281" s="42" t="s">
        <v>13</v>
      </c>
      <c r="D281" s="42" t="s">
        <v>71</v>
      </c>
      <c r="E281" s="38">
        <v>9000090020</v>
      </c>
      <c r="F281" s="38">
        <v>120</v>
      </c>
      <c r="G281" s="38">
        <v>1</v>
      </c>
      <c r="H281" s="46">
        <v>8404</v>
      </c>
      <c r="I281" s="258">
        <f t="shared" si="62"/>
        <v>0</v>
      </c>
      <c r="J281" s="46">
        <v>11500</v>
      </c>
      <c r="K281" s="46">
        <v>11500</v>
      </c>
      <c r="L281" s="46">
        <v>11500</v>
      </c>
    </row>
    <row r="282" spans="1:12" ht="30">
      <c r="A282" s="31" t="s">
        <v>216</v>
      </c>
      <c r="B282" s="42" t="s">
        <v>69</v>
      </c>
      <c r="C282" s="42" t="s">
        <v>13</v>
      </c>
      <c r="D282" s="42" t="s">
        <v>71</v>
      </c>
      <c r="E282" s="38">
        <v>9000090020</v>
      </c>
      <c r="F282" s="38">
        <v>200</v>
      </c>
      <c r="G282" s="36"/>
      <c r="H282" s="46">
        <f aca="true" t="shared" si="72" ref="H282:L283">H283</f>
        <v>4860</v>
      </c>
      <c r="I282" s="258">
        <f t="shared" si="62"/>
        <v>0</v>
      </c>
      <c r="J282" s="46">
        <f t="shared" si="72"/>
        <v>3500</v>
      </c>
      <c r="K282" s="46">
        <f t="shared" si="72"/>
        <v>3500</v>
      </c>
      <c r="L282" s="46">
        <f t="shared" si="72"/>
        <v>3500</v>
      </c>
    </row>
    <row r="283" spans="1:12" ht="30">
      <c r="A283" s="6" t="s">
        <v>20</v>
      </c>
      <c r="B283" s="42" t="s">
        <v>69</v>
      </c>
      <c r="C283" s="42" t="s">
        <v>13</v>
      </c>
      <c r="D283" s="42" t="s">
        <v>71</v>
      </c>
      <c r="E283" s="38">
        <v>9000090020</v>
      </c>
      <c r="F283" s="38">
        <v>240</v>
      </c>
      <c r="G283" s="36"/>
      <c r="H283" s="46">
        <f t="shared" si="72"/>
        <v>4860</v>
      </c>
      <c r="I283" s="258">
        <f t="shared" si="62"/>
        <v>0</v>
      </c>
      <c r="J283" s="46">
        <f t="shared" si="72"/>
        <v>3500</v>
      </c>
      <c r="K283" s="46">
        <f t="shared" si="72"/>
        <v>3500</v>
      </c>
      <c r="L283" s="46">
        <f t="shared" si="72"/>
        <v>3500</v>
      </c>
    </row>
    <row r="284" spans="1:12" ht="15">
      <c r="A284" s="7" t="s">
        <v>8</v>
      </c>
      <c r="B284" s="42" t="s">
        <v>69</v>
      </c>
      <c r="C284" s="42" t="s">
        <v>13</v>
      </c>
      <c r="D284" s="42" t="s">
        <v>71</v>
      </c>
      <c r="E284" s="38">
        <v>9000090020</v>
      </c>
      <c r="F284" s="38">
        <v>240</v>
      </c>
      <c r="G284" s="38">
        <v>1</v>
      </c>
      <c r="H284" s="46">
        <v>4860</v>
      </c>
      <c r="I284" s="258">
        <f t="shared" si="62"/>
        <v>0</v>
      </c>
      <c r="J284" s="46">
        <v>3500</v>
      </c>
      <c r="K284" s="46">
        <v>3500</v>
      </c>
      <c r="L284" s="46">
        <v>3500</v>
      </c>
    </row>
    <row r="285" spans="1:12" ht="15">
      <c r="A285" s="6" t="s">
        <v>21</v>
      </c>
      <c r="B285" s="42" t="s">
        <v>69</v>
      </c>
      <c r="C285" s="42" t="s">
        <v>13</v>
      </c>
      <c r="D285" s="42" t="s">
        <v>71</v>
      </c>
      <c r="E285" s="38">
        <v>9000090020</v>
      </c>
      <c r="F285" s="38">
        <v>800</v>
      </c>
      <c r="G285" s="36"/>
      <c r="H285" s="46" t="e">
        <f>H288</f>
        <v>#REF!</v>
      </c>
      <c r="I285" s="258">
        <f t="shared" si="62"/>
        <v>0</v>
      </c>
      <c r="J285" s="46">
        <f>J286+J288</f>
        <v>270</v>
      </c>
      <c r="K285" s="46">
        <f>K286+K288</f>
        <v>270</v>
      </c>
      <c r="L285" s="46">
        <f>L286+L288</f>
        <v>270</v>
      </c>
    </row>
    <row r="286" spans="1:12" ht="15">
      <c r="A286" s="6" t="s">
        <v>217</v>
      </c>
      <c r="B286" s="42" t="s">
        <v>69</v>
      </c>
      <c r="C286" s="42" t="s">
        <v>13</v>
      </c>
      <c r="D286" s="42" t="s">
        <v>71</v>
      </c>
      <c r="E286" s="38">
        <v>9000090020</v>
      </c>
      <c r="F286" s="38">
        <v>830</v>
      </c>
      <c r="G286" s="38"/>
      <c r="H286" s="46">
        <f>H287</f>
        <v>4517</v>
      </c>
      <c r="I286" s="258">
        <f t="shared" si="62"/>
        <v>0</v>
      </c>
      <c r="J286" s="46">
        <f>J287</f>
        <v>20</v>
      </c>
      <c r="K286" s="46">
        <f>K287</f>
        <v>20</v>
      </c>
      <c r="L286" s="46">
        <f>L287</f>
        <v>20</v>
      </c>
    </row>
    <row r="287" spans="1:12" ht="15">
      <c r="A287" s="7" t="s">
        <v>8</v>
      </c>
      <c r="B287" s="42" t="s">
        <v>69</v>
      </c>
      <c r="C287" s="42" t="s">
        <v>13</v>
      </c>
      <c r="D287" s="42" t="s">
        <v>71</v>
      </c>
      <c r="E287" s="38">
        <v>9000090020</v>
      </c>
      <c r="F287" s="38">
        <v>830</v>
      </c>
      <c r="G287" s="38">
        <v>1</v>
      </c>
      <c r="H287" s="46">
        <v>4517</v>
      </c>
      <c r="I287" s="258">
        <f t="shared" si="62"/>
        <v>0</v>
      </c>
      <c r="J287" s="46">
        <v>20</v>
      </c>
      <c r="K287" s="46">
        <v>20</v>
      </c>
      <c r="L287" s="46">
        <v>20</v>
      </c>
    </row>
    <row r="288" spans="1:12" ht="15">
      <c r="A288" s="6" t="s">
        <v>22</v>
      </c>
      <c r="B288" s="42" t="s">
        <v>69</v>
      </c>
      <c r="C288" s="42" t="s">
        <v>13</v>
      </c>
      <c r="D288" s="42" t="s">
        <v>71</v>
      </c>
      <c r="E288" s="38">
        <v>9000090020</v>
      </c>
      <c r="F288" s="38">
        <v>850</v>
      </c>
      <c r="G288" s="36"/>
      <c r="H288" s="46" t="e">
        <f>#REF!</f>
        <v>#REF!</v>
      </c>
      <c r="I288" s="258">
        <f t="shared" si="62"/>
        <v>0</v>
      </c>
      <c r="J288" s="46">
        <f>J289</f>
        <v>250</v>
      </c>
      <c r="K288" s="46">
        <f>K289</f>
        <v>250</v>
      </c>
      <c r="L288" s="46">
        <f>L289</f>
        <v>250</v>
      </c>
    </row>
    <row r="289" spans="1:12" ht="15">
      <c r="A289" s="7" t="s">
        <v>8</v>
      </c>
      <c r="B289" s="42" t="s">
        <v>69</v>
      </c>
      <c r="C289" s="42" t="s">
        <v>13</v>
      </c>
      <c r="D289" s="42" t="s">
        <v>71</v>
      </c>
      <c r="E289" s="38">
        <v>9000090020</v>
      </c>
      <c r="F289" s="38">
        <v>850</v>
      </c>
      <c r="G289" s="38">
        <v>1</v>
      </c>
      <c r="H289" s="46">
        <v>4517</v>
      </c>
      <c r="I289" s="258">
        <f t="shared" si="62"/>
        <v>0</v>
      </c>
      <c r="J289" s="46">
        <v>250</v>
      </c>
      <c r="K289" s="46">
        <v>250</v>
      </c>
      <c r="L289" s="46">
        <v>250</v>
      </c>
    </row>
    <row r="290" spans="1:15" ht="45" hidden="1">
      <c r="A290" s="6" t="s">
        <v>593</v>
      </c>
      <c r="B290" s="42" t="s">
        <v>69</v>
      </c>
      <c r="C290" s="42" t="s">
        <v>13</v>
      </c>
      <c r="D290" s="42" t="s">
        <v>71</v>
      </c>
      <c r="E290" s="38">
        <v>9000055490</v>
      </c>
      <c r="F290" s="36"/>
      <c r="G290" s="36"/>
      <c r="H290" s="46">
        <f>H291+H294+H297</f>
        <v>7389</v>
      </c>
      <c r="I290" s="260">
        <f>J290-K290</f>
        <v>0</v>
      </c>
      <c r="J290" s="46">
        <f>J291</f>
        <v>0</v>
      </c>
      <c r="K290" s="46">
        <f>K291</f>
        <v>0</v>
      </c>
      <c r="L290" s="46">
        <f>L291</f>
        <v>0</v>
      </c>
      <c r="M290" s="261"/>
      <c r="O290" s="49"/>
    </row>
    <row r="291" spans="1:15" ht="60" hidden="1">
      <c r="A291" s="6" t="s">
        <v>17</v>
      </c>
      <c r="B291" s="42" t="s">
        <v>69</v>
      </c>
      <c r="C291" s="42" t="s">
        <v>13</v>
      </c>
      <c r="D291" s="42" t="s">
        <v>71</v>
      </c>
      <c r="E291" s="38">
        <v>9000055490</v>
      </c>
      <c r="F291" s="38">
        <v>100</v>
      </c>
      <c r="G291" s="36"/>
      <c r="H291" s="46">
        <f aca="true" t="shared" si="73" ref="H291:L292">H292</f>
        <v>2379</v>
      </c>
      <c r="I291" s="260">
        <f>J291-K291</f>
        <v>0</v>
      </c>
      <c r="J291" s="46">
        <f t="shared" si="73"/>
        <v>0</v>
      </c>
      <c r="K291" s="46">
        <f t="shared" si="73"/>
        <v>0</v>
      </c>
      <c r="L291" s="46">
        <f t="shared" si="73"/>
        <v>0</v>
      </c>
      <c r="M291" s="261"/>
      <c r="O291" s="49"/>
    </row>
    <row r="292" spans="1:15" ht="30" hidden="1">
      <c r="A292" s="6" t="s">
        <v>18</v>
      </c>
      <c r="B292" s="42" t="s">
        <v>69</v>
      </c>
      <c r="C292" s="42" t="s">
        <v>13</v>
      </c>
      <c r="D292" s="42" t="s">
        <v>71</v>
      </c>
      <c r="E292" s="38">
        <v>9000055490</v>
      </c>
      <c r="F292" s="38">
        <v>120</v>
      </c>
      <c r="G292" s="36"/>
      <c r="H292" s="46">
        <f t="shared" si="73"/>
        <v>2379</v>
      </c>
      <c r="I292" s="260">
        <f>J292-K292</f>
        <v>0</v>
      </c>
      <c r="J292" s="46">
        <f t="shared" si="73"/>
        <v>0</v>
      </c>
      <c r="K292" s="46">
        <f t="shared" si="73"/>
        <v>0</v>
      </c>
      <c r="L292" s="46">
        <f t="shared" si="73"/>
        <v>0</v>
      </c>
      <c r="M292" s="261"/>
      <c r="O292" s="49"/>
    </row>
    <row r="293" spans="1:15" ht="15" hidden="1">
      <c r="A293" s="7" t="s">
        <v>9</v>
      </c>
      <c r="B293" s="42" t="s">
        <v>69</v>
      </c>
      <c r="C293" s="42" t="s">
        <v>13</v>
      </c>
      <c r="D293" s="42" t="s">
        <v>71</v>
      </c>
      <c r="E293" s="38">
        <v>9000055490</v>
      </c>
      <c r="F293" s="38">
        <v>120</v>
      </c>
      <c r="G293" s="38">
        <v>2</v>
      </c>
      <c r="H293" s="46">
        <v>2379</v>
      </c>
      <c r="I293" s="260">
        <f>J293-K293</f>
        <v>0</v>
      </c>
      <c r="J293" s="46"/>
      <c r="K293" s="46"/>
      <c r="L293" s="46"/>
      <c r="M293" s="261"/>
      <c r="O293" s="49"/>
    </row>
    <row r="294" spans="1:13" ht="15" hidden="1">
      <c r="A294" s="5" t="s">
        <v>125</v>
      </c>
      <c r="B294" s="112" t="s">
        <v>69</v>
      </c>
      <c r="C294" s="112" t="s">
        <v>13</v>
      </c>
      <c r="D294" s="112" t="s">
        <v>126</v>
      </c>
      <c r="E294" s="259"/>
      <c r="F294" s="259"/>
      <c r="G294" s="259"/>
      <c r="H294" s="258">
        <f>H295</f>
        <v>150</v>
      </c>
      <c r="I294" s="258">
        <f aca="true" t="shared" si="74" ref="I294:I299">J294-K294</f>
        <v>0</v>
      </c>
      <c r="J294" s="258">
        <f aca="true" t="shared" si="75" ref="J294:L296">J295</f>
        <v>0</v>
      </c>
      <c r="K294" s="262">
        <f t="shared" si="75"/>
        <v>0</v>
      </c>
      <c r="L294" s="262">
        <f t="shared" si="75"/>
        <v>0</v>
      </c>
      <c r="M294" s="59"/>
    </row>
    <row r="295" spans="1:12" ht="15" hidden="1">
      <c r="A295" s="6" t="s">
        <v>16</v>
      </c>
      <c r="B295" s="42" t="s">
        <v>69</v>
      </c>
      <c r="C295" s="42" t="s">
        <v>13</v>
      </c>
      <c r="D295" s="42" t="s">
        <v>126</v>
      </c>
      <c r="E295" s="38">
        <v>9000000000</v>
      </c>
      <c r="F295" s="36"/>
      <c r="G295" s="36"/>
      <c r="H295" s="46">
        <f>H300</f>
        <v>150</v>
      </c>
      <c r="I295" s="258">
        <f t="shared" si="74"/>
        <v>0</v>
      </c>
      <c r="J295" s="46">
        <f t="shared" si="75"/>
        <v>0</v>
      </c>
      <c r="K295" s="46">
        <f t="shared" si="75"/>
        <v>0</v>
      </c>
      <c r="L295" s="46">
        <f t="shared" si="75"/>
        <v>0</v>
      </c>
    </row>
    <row r="296" spans="1:12" ht="45" hidden="1">
      <c r="A296" s="109" t="s">
        <v>328</v>
      </c>
      <c r="B296" s="42" t="s">
        <v>69</v>
      </c>
      <c r="C296" s="42" t="s">
        <v>13</v>
      </c>
      <c r="D296" s="42" t="s">
        <v>126</v>
      </c>
      <c r="E296" s="38">
        <v>9000051200</v>
      </c>
      <c r="F296" s="36"/>
      <c r="G296" s="36"/>
      <c r="H296" s="46">
        <f>H300</f>
        <v>150</v>
      </c>
      <c r="I296" s="258">
        <f t="shared" si="74"/>
        <v>0</v>
      </c>
      <c r="J296" s="46">
        <f t="shared" si="75"/>
        <v>0</v>
      </c>
      <c r="K296" s="46">
        <f t="shared" si="75"/>
        <v>0</v>
      </c>
      <c r="L296" s="46">
        <f t="shared" si="75"/>
        <v>0</v>
      </c>
    </row>
    <row r="297" spans="1:12" ht="30" hidden="1">
      <c r="A297" s="31" t="s">
        <v>216</v>
      </c>
      <c r="B297" s="42" t="s">
        <v>69</v>
      </c>
      <c r="C297" s="42" t="s">
        <v>13</v>
      </c>
      <c r="D297" s="42" t="s">
        <v>126</v>
      </c>
      <c r="E297" s="38">
        <v>9000051200</v>
      </c>
      <c r="F297" s="38">
        <v>200</v>
      </c>
      <c r="G297" s="36"/>
      <c r="H297" s="46">
        <f aca="true" t="shared" si="76" ref="H297:L298">H298</f>
        <v>4860</v>
      </c>
      <c r="I297" s="258">
        <f t="shared" si="74"/>
        <v>0</v>
      </c>
      <c r="J297" s="46">
        <f t="shared" si="76"/>
        <v>0</v>
      </c>
      <c r="K297" s="46">
        <f t="shared" si="76"/>
        <v>0</v>
      </c>
      <c r="L297" s="46">
        <f t="shared" si="76"/>
        <v>0</v>
      </c>
    </row>
    <row r="298" spans="1:12" ht="30" hidden="1">
      <c r="A298" s="6" t="s">
        <v>20</v>
      </c>
      <c r="B298" s="42" t="s">
        <v>69</v>
      </c>
      <c r="C298" s="42" t="s">
        <v>13</v>
      </c>
      <c r="D298" s="42" t="s">
        <v>126</v>
      </c>
      <c r="E298" s="38">
        <v>9000051200</v>
      </c>
      <c r="F298" s="38">
        <v>240</v>
      </c>
      <c r="G298" s="36"/>
      <c r="H298" s="46">
        <f t="shared" si="76"/>
        <v>4860</v>
      </c>
      <c r="I298" s="258">
        <f t="shared" si="74"/>
        <v>0</v>
      </c>
      <c r="J298" s="46">
        <f t="shared" si="76"/>
        <v>0</v>
      </c>
      <c r="K298" s="46">
        <f t="shared" si="76"/>
        <v>0</v>
      </c>
      <c r="L298" s="46">
        <f t="shared" si="76"/>
        <v>0</v>
      </c>
    </row>
    <row r="299" spans="1:12" ht="15" hidden="1">
      <c r="A299" s="7" t="s">
        <v>9</v>
      </c>
      <c r="B299" s="42" t="s">
        <v>69</v>
      </c>
      <c r="C299" s="42" t="s">
        <v>13</v>
      </c>
      <c r="D299" s="42" t="s">
        <v>126</v>
      </c>
      <c r="E299" s="38">
        <v>9000051200</v>
      </c>
      <c r="F299" s="38">
        <v>240</v>
      </c>
      <c r="G299" s="38">
        <v>2</v>
      </c>
      <c r="H299" s="46">
        <v>4860</v>
      </c>
      <c r="I299" s="258">
        <f t="shared" si="74"/>
        <v>0</v>
      </c>
      <c r="J299" s="46"/>
      <c r="K299" s="46"/>
      <c r="L299" s="46"/>
    </row>
    <row r="300" spans="1:12" ht="15">
      <c r="A300" s="5" t="s">
        <v>72</v>
      </c>
      <c r="B300" s="112" t="s">
        <v>69</v>
      </c>
      <c r="C300" s="112" t="s">
        <v>13</v>
      </c>
      <c r="D300" s="112" t="s">
        <v>73</v>
      </c>
      <c r="E300" s="259"/>
      <c r="F300" s="259"/>
      <c r="G300" s="259"/>
      <c r="H300" s="258">
        <f>H301</f>
        <v>150</v>
      </c>
      <c r="I300" s="258">
        <f aca="true" t="shared" si="77" ref="I300:I346">J300-K300</f>
        <v>0</v>
      </c>
      <c r="J300" s="258">
        <f>J301+J306</f>
        <v>350</v>
      </c>
      <c r="K300" s="262">
        <f>K301+K306</f>
        <v>350</v>
      </c>
      <c r="L300" s="262">
        <f>L301+L306</f>
        <v>350</v>
      </c>
    </row>
    <row r="301" spans="1:12" ht="15">
      <c r="A301" s="6" t="s">
        <v>16</v>
      </c>
      <c r="B301" s="42" t="s">
        <v>69</v>
      </c>
      <c r="C301" s="42" t="s">
        <v>13</v>
      </c>
      <c r="D301" s="42" t="s">
        <v>73</v>
      </c>
      <c r="E301" s="38">
        <v>9000000000</v>
      </c>
      <c r="F301" s="36"/>
      <c r="G301" s="36"/>
      <c r="H301" s="46">
        <f>H302</f>
        <v>150</v>
      </c>
      <c r="I301" s="258">
        <f t="shared" si="77"/>
        <v>0</v>
      </c>
      <c r="J301" s="46">
        <f aca="true" t="shared" si="78" ref="J301:L307">J302</f>
        <v>50</v>
      </c>
      <c r="K301" s="46">
        <f t="shared" si="78"/>
        <v>50</v>
      </c>
      <c r="L301" s="46">
        <f t="shared" si="78"/>
        <v>50</v>
      </c>
    </row>
    <row r="302" spans="1:12" ht="30">
      <c r="A302" s="6" t="s">
        <v>414</v>
      </c>
      <c r="B302" s="42" t="s">
        <v>69</v>
      </c>
      <c r="C302" s="42" t="s">
        <v>13</v>
      </c>
      <c r="D302" s="42" t="s">
        <v>73</v>
      </c>
      <c r="E302" s="38">
        <v>9000090030</v>
      </c>
      <c r="F302" s="36"/>
      <c r="G302" s="36"/>
      <c r="H302" s="46">
        <f>H303</f>
        <v>150</v>
      </c>
      <c r="I302" s="258">
        <f t="shared" si="77"/>
        <v>0</v>
      </c>
      <c r="J302" s="46">
        <f t="shared" si="78"/>
        <v>50</v>
      </c>
      <c r="K302" s="46">
        <f t="shared" si="78"/>
        <v>50</v>
      </c>
      <c r="L302" s="46">
        <f t="shared" si="78"/>
        <v>50</v>
      </c>
    </row>
    <row r="303" spans="1:12" ht="15">
      <c r="A303" s="6" t="s">
        <v>21</v>
      </c>
      <c r="B303" s="42" t="s">
        <v>69</v>
      </c>
      <c r="C303" s="42" t="s">
        <v>13</v>
      </c>
      <c r="D303" s="42" t="s">
        <v>73</v>
      </c>
      <c r="E303" s="38">
        <v>9000090030</v>
      </c>
      <c r="F303" s="38">
        <v>800</v>
      </c>
      <c r="G303" s="36"/>
      <c r="H303" s="46">
        <f>H304</f>
        <v>150</v>
      </c>
      <c r="I303" s="258">
        <f t="shared" si="77"/>
        <v>0</v>
      </c>
      <c r="J303" s="46">
        <f t="shared" si="78"/>
        <v>50</v>
      </c>
      <c r="K303" s="46">
        <f t="shared" si="78"/>
        <v>50</v>
      </c>
      <c r="L303" s="46">
        <f t="shared" si="78"/>
        <v>50</v>
      </c>
    </row>
    <row r="304" spans="1:12" ht="15">
      <c r="A304" s="6" t="s">
        <v>74</v>
      </c>
      <c r="B304" s="42" t="s">
        <v>69</v>
      </c>
      <c r="C304" s="42" t="s">
        <v>13</v>
      </c>
      <c r="D304" s="42" t="s">
        <v>73</v>
      </c>
      <c r="E304" s="38">
        <v>9000090030</v>
      </c>
      <c r="F304" s="38">
        <v>870</v>
      </c>
      <c r="G304" s="36"/>
      <c r="H304" s="46">
        <f>H305</f>
        <v>150</v>
      </c>
      <c r="I304" s="258">
        <f t="shared" si="77"/>
        <v>0</v>
      </c>
      <c r="J304" s="46">
        <f t="shared" si="78"/>
        <v>50</v>
      </c>
      <c r="K304" s="46">
        <f t="shared" si="78"/>
        <v>50</v>
      </c>
      <c r="L304" s="46">
        <f t="shared" si="78"/>
        <v>50</v>
      </c>
    </row>
    <row r="305" spans="1:12" ht="15">
      <c r="A305" s="7" t="s">
        <v>8</v>
      </c>
      <c r="B305" s="42" t="s">
        <v>69</v>
      </c>
      <c r="C305" s="42" t="s">
        <v>13</v>
      </c>
      <c r="D305" s="42" t="s">
        <v>73</v>
      </c>
      <c r="E305" s="38">
        <v>9000090030</v>
      </c>
      <c r="F305" s="38">
        <v>870</v>
      </c>
      <c r="G305" s="38">
        <v>1</v>
      </c>
      <c r="H305" s="46">
        <v>150</v>
      </c>
      <c r="I305" s="258">
        <f t="shared" si="77"/>
        <v>0</v>
      </c>
      <c r="J305" s="46">
        <v>50</v>
      </c>
      <c r="K305" s="46">
        <v>50</v>
      </c>
      <c r="L305" s="46">
        <v>50</v>
      </c>
    </row>
    <row r="306" spans="1:12" ht="15">
      <c r="A306" s="6" t="s">
        <v>49</v>
      </c>
      <c r="B306" s="42" t="s">
        <v>69</v>
      </c>
      <c r="C306" s="42" t="s">
        <v>13</v>
      </c>
      <c r="D306" s="42" t="s">
        <v>73</v>
      </c>
      <c r="E306" s="38">
        <v>9000090030</v>
      </c>
      <c r="F306" s="38">
        <v>300</v>
      </c>
      <c r="G306" s="36"/>
      <c r="H306" s="46">
        <f>H307</f>
        <v>150</v>
      </c>
      <c r="I306" s="258">
        <f>J306-K306</f>
        <v>0</v>
      </c>
      <c r="J306" s="46">
        <f t="shared" si="78"/>
        <v>300</v>
      </c>
      <c r="K306" s="46">
        <f t="shared" si="78"/>
        <v>300</v>
      </c>
      <c r="L306" s="46">
        <f t="shared" si="78"/>
        <v>300</v>
      </c>
    </row>
    <row r="307" spans="1:12" ht="15">
      <c r="A307" s="6" t="s">
        <v>64</v>
      </c>
      <c r="B307" s="42" t="s">
        <v>69</v>
      </c>
      <c r="C307" s="42" t="s">
        <v>13</v>
      </c>
      <c r="D307" s="42" t="s">
        <v>73</v>
      </c>
      <c r="E307" s="38">
        <v>9000090030</v>
      </c>
      <c r="F307" s="38">
        <v>310</v>
      </c>
      <c r="G307" s="36"/>
      <c r="H307" s="46">
        <f>H308</f>
        <v>150</v>
      </c>
      <c r="I307" s="258">
        <f>J307-K307</f>
        <v>0</v>
      </c>
      <c r="J307" s="46">
        <f t="shared" si="78"/>
        <v>300</v>
      </c>
      <c r="K307" s="46">
        <f t="shared" si="78"/>
        <v>300</v>
      </c>
      <c r="L307" s="46">
        <f t="shared" si="78"/>
        <v>300</v>
      </c>
    </row>
    <row r="308" spans="1:12" ht="15">
      <c r="A308" s="7" t="s">
        <v>8</v>
      </c>
      <c r="B308" s="42" t="s">
        <v>69</v>
      </c>
      <c r="C308" s="42" t="s">
        <v>13</v>
      </c>
      <c r="D308" s="42" t="s">
        <v>73</v>
      </c>
      <c r="E308" s="38">
        <v>9000090030</v>
      </c>
      <c r="F308" s="38">
        <v>310</v>
      </c>
      <c r="G308" s="38">
        <v>1</v>
      </c>
      <c r="H308" s="46">
        <v>150</v>
      </c>
      <c r="I308" s="258">
        <f>J308-K308</f>
        <v>0</v>
      </c>
      <c r="J308" s="46">
        <v>300</v>
      </c>
      <c r="K308" s="46">
        <v>300</v>
      </c>
      <c r="L308" s="46">
        <v>300</v>
      </c>
    </row>
    <row r="309" spans="1:12" ht="15">
      <c r="A309" s="5" t="s">
        <v>40</v>
      </c>
      <c r="B309" s="112" t="s">
        <v>69</v>
      </c>
      <c r="C309" s="112" t="s">
        <v>13</v>
      </c>
      <c r="D309" s="112" t="s">
        <v>41</v>
      </c>
      <c r="E309" s="259"/>
      <c r="F309" s="259"/>
      <c r="G309" s="259"/>
      <c r="H309" s="258" t="e">
        <f>H310+H373+#REF!</f>
        <v>#REF!</v>
      </c>
      <c r="I309" s="258">
        <f t="shared" si="77"/>
        <v>0</v>
      </c>
      <c r="J309" s="258">
        <f>J310+J373+J355+J368+J388</f>
        <v>796</v>
      </c>
      <c r="K309" s="262">
        <f>K310+K373+K355+K368+K388</f>
        <v>796</v>
      </c>
      <c r="L309" s="262">
        <f>L310+L373+L355+L368+L388</f>
        <v>790</v>
      </c>
    </row>
    <row r="310" spans="1:12" ht="15">
      <c r="A310" s="6" t="s">
        <v>16</v>
      </c>
      <c r="B310" s="42" t="s">
        <v>69</v>
      </c>
      <c r="C310" s="42" t="s">
        <v>13</v>
      </c>
      <c r="D310" s="42" t="s">
        <v>41</v>
      </c>
      <c r="E310" s="38">
        <v>9000000000</v>
      </c>
      <c r="F310" s="36"/>
      <c r="G310" s="36"/>
      <c r="H310" s="46">
        <f>H325+H311+H351+H332+H344+H318</f>
        <v>997.55923</v>
      </c>
      <c r="I310" s="258">
        <f t="shared" si="77"/>
        <v>0</v>
      </c>
      <c r="J310" s="46">
        <f>J325+J311+J351+J332+J344+J318</f>
        <v>790</v>
      </c>
      <c r="K310" s="46">
        <f>K325+K311+K351+K332+K344+K318</f>
        <v>790</v>
      </c>
      <c r="L310" s="46">
        <f>L325+L311+L351+L332+L344+L318</f>
        <v>790</v>
      </c>
    </row>
    <row r="311" spans="1:12" ht="60" hidden="1">
      <c r="A311" s="31" t="s">
        <v>431</v>
      </c>
      <c r="B311" s="42" t="s">
        <v>69</v>
      </c>
      <c r="C311" s="42" t="s">
        <v>13</v>
      </c>
      <c r="D311" s="42" t="s">
        <v>41</v>
      </c>
      <c r="E311" s="38">
        <v>9000071580</v>
      </c>
      <c r="F311" s="36"/>
      <c r="G311" s="36"/>
      <c r="H311" s="46">
        <f>H312+H315</f>
        <v>193.9</v>
      </c>
      <c r="I311" s="258">
        <f t="shared" si="77"/>
        <v>0</v>
      </c>
      <c r="J311" s="46">
        <f>J312+J315</f>
        <v>0</v>
      </c>
      <c r="K311" s="46">
        <f>K312+K315</f>
        <v>0</v>
      </c>
      <c r="L311" s="46">
        <f>L312+L315</f>
        <v>0</v>
      </c>
    </row>
    <row r="312" spans="1:12" ht="60" hidden="1">
      <c r="A312" s="6" t="s">
        <v>17</v>
      </c>
      <c r="B312" s="42" t="s">
        <v>69</v>
      </c>
      <c r="C312" s="42" t="s">
        <v>13</v>
      </c>
      <c r="D312" s="42" t="s">
        <v>41</v>
      </c>
      <c r="E312" s="38">
        <v>9000071580</v>
      </c>
      <c r="F312" s="36">
        <v>100</v>
      </c>
      <c r="G312" s="36"/>
      <c r="H312" s="46">
        <f aca="true" t="shared" si="79" ref="H312:L313">H313</f>
        <v>184.1</v>
      </c>
      <c r="I312" s="258">
        <f t="shared" si="77"/>
        <v>0</v>
      </c>
      <c r="J312" s="46">
        <f t="shared" si="79"/>
        <v>0</v>
      </c>
      <c r="K312" s="46">
        <f t="shared" si="79"/>
        <v>0</v>
      </c>
      <c r="L312" s="46">
        <f t="shared" si="79"/>
        <v>0</v>
      </c>
    </row>
    <row r="313" spans="1:12" ht="30" hidden="1">
      <c r="A313" s="6" t="s">
        <v>18</v>
      </c>
      <c r="B313" s="42" t="s">
        <v>69</v>
      </c>
      <c r="C313" s="42" t="s">
        <v>13</v>
      </c>
      <c r="D313" s="42" t="s">
        <v>41</v>
      </c>
      <c r="E313" s="38">
        <v>9000071580</v>
      </c>
      <c r="F313" s="36">
        <v>120</v>
      </c>
      <c r="G313" s="36"/>
      <c r="H313" s="46">
        <f t="shared" si="79"/>
        <v>184.1</v>
      </c>
      <c r="I313" s="258">
        <f t="shared" si="77"/>
        <v>0</v>
      </c>
      <c r="J313" s="46">
        <f t="shared" si="79"/>
        <v>0</v>
      </c>
      <c r="K313" s="46">
        <f t="shared" si="79"/>
        <v>0</v>
      </c>
      <c r="L313" s="46">
        <f t="shared" si="79"/>
        <v>0</v>
      </c>
    </row>
    <row r="314" spans="1:12" ht="15" hidden="1">
      <c r="A314" s="7" t="s">
        <v>9</v>
      </c>
      <c r="B314" s="42" t="s">
        <v>69</v>
      </c>
      <c r="C314" s="42" t="s">
        <v>13</v>
      </c>
      <c r="D314" s="42" t="s">
        <v>41</v>
      </c>
      <c r="E314" s="38">
        <v>9000071580</v>
      </c>
      <c r="F314" s="38">
        <v>120</v>
      </c>
      <c r="G314" s="38">
        <v>2</v>
      </c>
      <c r="H314" s="46">
        <v>184.1</v>
      </c>
      <c r="I314" s="258">
        <f t="shared" si="77"/>
        <v>0</v>
      </c>
      <c r="J314" s="46"/>
      <c r="K314" s="46"/>
      <c r="L314" s="46"/>
    </row>
    <row r="315" spans="1:12" ht="30" hidden="1">
      <c r="A315" s="31" t="s">
        <v>216</v>
      </c>
      <c r="B315" s="42" t="s">
        <v>69</v>
      </c>
      <c r="C315" s="42" t="s">
        <v>13</v>
      </c>
      <c r="D315" s="42" t="s">
        <v>41</v>
      </c>
      <c r="E315" s="38">
        <v>9000071580</v>
      </c>
      <c r="F315" s="38">
        <v>200</v>
      </c>
      <c r="G315" s="36"/>
      <c r="H315" s="46">
        <f aca="true" t="shared" si="80" ref="H315:L316">H316</f>
        <v>9.8</v>
      </c>
      <c r="I315" s="258">
        <f t="shared" si="77"/>
        <v>0</v>
      </c>
      <c r="J315" s="46">
        <f t="shared" si="80"/>
        <v>0</v>
      </c>
      <c r="K315" s="46">
        <f t="shared" si="80"/>
        <v>0</v>
      </c>
      <c r="L315" s="46">
        <f t="shared" si="80"/>
        <v>0</v>
      </c>
    </row>
    <row r="316" spans="1:12" ht="30" hidden="1">
      <c r="A316" s="6" t="s">
        <v>20</v>
      </c>
      <c r="B316" s="42" t="s">
        <v>69</v>
      </c>
      <c r="C316" s="42" t="s">
        <v>13</v>
      </c>
      <c r="D316" s="42" t="s">
        <v>41</v>
      </c>
      <c r="E316" s="38">
        <v>9000071580</v>
      </c>
      <c r="F316" s="38">
        <v>240</v>
      </c>
      <c r="G316" s="36"/>
      <c r="H316" s="46">
        <f t="shared" si="80"/>
        <v>9.8</v>
      </c>
      <c r="I316" s="258">
        <f t="shared" si="77"/>
        <v>0</v>
      </c>
      <c r="J316" s="46">
        <f t="shared" si="80"/>
        <v>0</v>
      </c>
      <c r="K316" s="46">
        <f t="shared" si="80"/>
        <v>0</v>
      </c>
      <c r="L316" s="46">
        <f t="shared" si="80"/>
        <v>0</v>
      </c>
    </row>
    <row r="317" spans="1:12" ht="15" hidden="1">
      <c r="A317" s="7" t="s">
        <v>9</v>
      </c>
      <c r="B317" s="42" t="s">
        <v>69</v>
      </c>
      <c r="C317" s="42" t="s">
        <v>13</v>
      </c>
      <c r="D317" s="42" t="s">
        <v>41</v>
      </c>
      <c r="E317" s="38">
        <v>9000071580</v>
      </c>
      <c r="F317" s="38">
        <v>240</v>
      </c>
      <c r="G317" s="38">
        <v>2</v>
      </c>
      <c r="H317" s="46">
        <v>9.8</v>
      </c>
      <c r="I317" s="258">
        <f t="shared" si="77"/>
        <v>0</v>
      </c>
      <c r="J317" s="46"/>
      <c r="K317" s="46"/>
      <c r="L317" s="46"/>
    </row>
    <row r="318" spans="1:12" ht="45" hidden="1">
      <c r="A318" s="31" t="s">
        <v>432</v>
      </c>
      <c r="B318" s="42" t="s">
        <v>69</v>
      </c>
      <c r="C318" s="42" t="s">
        <v>13</v>
      </c>
      <c r="D318" s="42" t="s">
        <v>41</v>
      </c>
      <c r="E318" s="38">
        <v>9000071590</v>
      </c>
      <c r="F318" s="36"/>
      <c r="G318" s="36"/>
      <c r="H318" s="46">
        <f>H319+H322</f>
        <v>75.05923</v>
      </c>
      <c r="I318" s="258">
        <f t="shared" si="77"/>
        <v>0</v>
      </c>
      <c r="J318" s="46">
        <f>J319+J322</f>
        <v>0</v>
      </c>
      <c r="K318" s="46">
        <f>K319+K322</f>
        <v>0</v>
      </c>
      <c r="L318" s="46">
        <f>L319+L322</f>
        <v>0</v>
      </c>
    </row>
    <row r="319" spans="1:12" ht="60" hidden="1">
      <c r="A319" s="6" t="s">
        <v>17</v>
      </c>
      <c r="B319" s="42" t="s">
        <v>69</v>
      </c>
      <c r="C319" s="42" t="s">
        <v>13</v>
      </c>
      <c r="D319" s="42" t="s">
        <v>41</v>
      </c>
      <c r="E319" s="38">
        <v>9000071590</v>
      </c>
      <c r="F319" s="36">
        <v>100</v>
      </c>
      <c r="G319" s="36"/>
      <c r="H319" s="46">
        <f aca="true" t="shared" si="81" ref="H319:L320">H320</f>
        <v>63.24968</v>
      </c>
      <c r="I319" s="258">
        <f t="shared" si="77"/>
        <v>0</v>
      </c>
      <c r="J319" s="46">
        <f t="shared" si="81"/>
        <v>0</v>
      </c>
      <c r="K319" s="46">
        <f t="shared" si="81"/>
        <v>0</v>
      </c>
      <c r="L319" s="46">
        <f t="shared" si="81"/>
        <v>0</v>
      </c>
    </row>
    <row r="320" spans="1:12" ht="30" hidden="1">
      <c r="A320" s="6" t="s">
        <v>18</v>
      </c>
      <c r="B320" s="42" t="s">
        <v>69</v>
      </c>
      <c r="C320" s="42" t="s">
        <v>13</v>
      </c>
      <c r="D320" s="42" t="s">
        <v>41</v>
      </c>
      <c r="E320" s="38">
        <v>9000071590</v>
      </c>
      <c r="F320" s="36">
        <v>120</v>
      </c>
      <c r="G320" s="36"/>
      <c r="H320" s="46">
        <f t="shared" si="81"/>
        <v>63.24968</v>
      </c>
      <c r="I320" s="258">
        <f t="shared" si="77"/>
        <v>0</v>
      </c>
      <c r="J320" s="46">
        <f t="shared" si="81"/>
        <v>0</v>
      </c>
      <c r="K320" s="46">
        <f t="shared" si="81"/>
        <v>0</v>
      </c>
      <c r="L320" s="46">
        <f t="shared" si="81"/>
        <v>0</v>
      </c>
    </row>
    <row r="321" spans="1:12" ht="15" hidden="1">
      <c r="A321" s="7" t="s">
        <v>9</v>
      </c>
      <c r="B321" s="42" t="s">
        <v>69</v>
      </c>
      <c r="C321" s="42" t="s">
        <v>13</v>
      </c>
      <c r="D321" s="42" t="s">
        <v>41</v>
      </c>
      <c r="E321" s="38">
        <v>9000071590</v>
      </c>
      <c r="F321" s="38">
        <v>120</v>
      </c>
      <c r="G321" s="38">
        <v>2</v>
      </c>
      <c r="H321" s="46">
        <v>63.24968</v>
      </c>
      <c r="I321" s="258">
        <f t="shared" si="77"/>
        <v>0</v>
      </c>
      <c r="J321" s="46"/>
      <c r="K321" s="46"/>
      <c r="L321" s="46"/>
    </row>
    <row r="322" spans="1:12" ht="30" hidden="1">
      <c r="A322" s="31" t="s">
        <v>216</v>
      </c>
      <c r="B322" s="42" t="s">
        <v>69</v>
      </c>
      <c r="C322" s="42" t="s">
        <v>13</v>
      </c>
      <c r="D322" s="42" t="s">
        <v>41</v>
      </c>
      <c r="E322" s="38">
        <v>9000071590</v>
      </c>
      <c r="F322" s="38">
        <v>200</v>
      </c>
      <c r="G322" s="36"/>
      <c r="H322" s="46">
        <f aca="true" t="shared" si="82" ref="H322:L323">H323</f>
        <v>11.80955</v>
      </c>
      <c r="I322" s="258">
        <f t="shared" si="77"/>
        <v>0</v>
      </c>
      <c r="J322" s="46">
        <f t="shared" si="82"/>
        <v>0</v>
      </c>
      <c r="K322" s="46">
        <f t="shared" si="82"/>
        <v>0</v>
      </c>
      <c r="L322" s="46">
        <f t="shared" si="82"/>
        <v>0</v>
      </c>
    </row>
    <row r="323" spans="1:12" ht="30" hidden="1">
      <c r="A323" s="6" t="s">
        <v>20</v>
      </c>
      <c r="B323" s="42" t="s">
        <v>69</v>
      </c>
      <c r="C323" s="42" t="s">
        <v>13</v>
      </c>
      <c r="D323" s="42" t="s">
        <v>41</v>
      </c>
      <c r="E323" s="38">
        <v>9000071590</v>
      </c>
      <c r="F323" s="38">
        <v>240</v>
      </c>
      <c r="G323" s="36"/>
      <c r="H323" s="46">
        <f t="shared" si="82"/>
        <v>11.80955</v>
      </c>
      <c r="I323" s="258">
        <f t="shared" si="77"/>
        <v>0</v>
      </c>
      <c r="J323" s="46">
        <f t="shared" si="82"/>
        <v>0</v>
      </c>
      <c r="K323" s="46">
        <f t="shared" si="82"/>
        <v>0</v>
      </c>
      <c r="L323" s="46">
        <f t="shared" si="82"/>
        <v>0</v>
      </c>
    </row>
    <row r="324" spans="1:12" ht="15" hidden="1">
      <c r="A324" s="7" t="s">
        <v>9</v>
      </c>
      <c r="B324" s="42" t="s">
        <v>69</v>
      </c>
      <c r="C324" s="42" t="s">
        <v>13</v>
      </c>
      <c r="D324" s="42" t="s">
        <v>41</v>
      </c>
      <c r="E324" s="38">
        <v>9000071590</v>
      </c>
      <c r="F324" s="38">
        <v>240</v>
      </c>
      <c r="G324" s="38">
        <v>2</v>
      </c>
      <c r="H324" s="46">
        <v>11.80955</v>
      </c>
      <c r="I324" s="258">
        <f t="shared" si="77"/>
        <v>0</v>
      </c>
      <c r="J324" s="46"/>
      <c r="K324" s="46"/>
      <c r="L324" s="46"/>
    </row>
    <row r="325" spans="1:12" ht="15" hidden="1">
      <c r="A325" s="31" t="s">
        <v>433</v>
      </c>
      <c r="B325" s="42" t="s">
        <v>69</v>
      </c>
      <c r="C325" s="42" t="s">
        <v>13</v>
      </c>
      <c r="D325" s="42" t="s">
        <v>41</v>
      </c>
      <c r="E325" s="38">
        <v>9000071610</v>
      </c>
      <c r="F325" s="36"/>
      <c r="G325" s="36"/>
      <c r="H325" s="46">
        <f>H326+H329</f>
        <v>193.6</v>
      </c>
      <c r="I325" s="258">
        <f aca="true" t="shared" si="83" ref="I325:I331">J325-K325</f>
        <v>0</v>
      </c>
      <c r="J325" s="46">
        <f>J326+J329</f>
        <v>0</v>
      </c>
      <c r="K325" s="46">
        <f>K326+K329</f>
        <v>0</v>
      </c>
      <c r="L325" s="46">
        <f>L326+L329</f>
        <v>0</v>
      </c>
    </row>
    <row r="326" spans="1:12" ht="60" hidden="1">
      <c r="A326" s="6" t="s">
        <v>17</v>
      </c>
      <c r="B326" s="42" t="s">
        <v>69</v>
      </c>
      <c r="C326" s="42" t="s">
        <v>13</v>
      </c>
      <c r="D326" s="42" t="s">
        <v>41</v>
      </c>
      <c r="E326" s="38">
        <v>9000071610</v>
      </c>
      <c r="F326" s="36">
        <v>100</v>
      </c>
      <c r="G326" s="36"/>
      <c r="H326" s="46">
        <f aca="true" t="shared" si="84" ref="H326:L327">H327</f>
        <v>184.1</v>
      </c>
      <c r="I326" s="258">
        <f t="shared" si="83"/>
        <v>0</v>
      </c>
      <c r="J326" s="46">
        <f t="shared" si="84"/>
        <v>0</v>
      </c>
      <c r="K326" s="46">
        <f t="shared" si="84"/>
        <v>0</v>
      </c>
      <c r="L326" s="46">
        <f t="shared" si="84"/>
        <v>0</v>
      </c>
    </row>
    <row r="327" spans="1:12" ht="30" hidden="1">
      <c r="A327" s="6" t="s">
        <v>18</v>
      </c>
      <c r="B327" s="42" t="s">
        <v>69</v>
      </c>
      <c r="C327" s="42" t="s">
        <v>13</v>
      </c>
      <c r="D327" s="42" t="s">
        <v>41</v>
      </c>
      <c r="E327" s="38">
        <v>9000071610</v>
      </c>
      <c r="F327" s="36">
        <v>120</v>
      </c>
      <c r="G327" s="36"/>
      <c r="H327" s="46">
        <f t="shared" si="84"/>
        <v>184.1</v>
      </c>
      <c r="I327" s="258">
        <f t="shared" si="83"/>
        <v>0</v>
      </c>
      <c r="J327" s="46">
        <f t="shared" si="84"/>
        <v>0</v>
      </c>
      <c r="K327" s="46">
        <f t="shared" si="84"/>
        <v>0</v>
      </c>
      <c r="L327" s="46">
        <f t="shared" si="84"/>
        <v>0</v>
      </c>
    </row>
    <row r="328" spans="1:12" ht="15" hidden="1">
      <c r="A328" s="7" t="s">
        <v>9</v>
      </c>
      <c r="B328" s="42" t="s">
        <v>69</v>
      </c>
      <c r="C328" s="42" t="s">
        <v>13</v>
      </c>
      <c r="D328" s="42" t="s">
        <v>41</v>
      </c>
      <c r="E328" s="38">
        <v>9000071610</v>
      </c>
      <c r="F328" s="38">
        <v>120</v>
      </c>
      <c r="G328" s="38">
        <v>2</v>
      </c>
      <c r="H328" s="46">
        <v>184.1</v>
      </c>
      <c r="I328" s="258">
        <f t="shared" si="83"/>
        <v>0</v>
      </c>
      <c r="J328" s="46"/>
      <c r="K328" s="46"/>
      <c r="L328" s="46"/>
    </row>
    <row r="329" spans="1:12" ht="30" hidden="1">
      <c r="A329" s="31" t="s">
        <v>216</v>
      </c>
      <c r="B329" s="42" t="s">
        <v>69</v>
      </c>
      <c r="C329" s="42" t="s">
        <v>13</v>
      </c>
      <c r="D329" s="42" t="s">
        <v>41</v>
      </c>
      <c r="E329" s="38">
        <v>9000071610</v>
      </c>
      <c r="F329" s="38">
        <v>200</v>
      </c>
      <c r="G329" s="36"/>
      <c r="H329" s="46">
        <f aca="true" t="shared" si="85" ref="H329:L330">H330</f>
        <v>9.5</v>
      </c>
      <c r="I329" s="258">
        <f t="shared" si="83"/>
        <v>0</v>
      </c>
      <c r="J329" s="46">
        <f t="shared" si="85"/>
        <v>0</v>
      </c>
      <c r="K329" s="46">
        <f t="shared" si="85"/>
        <v>0</v>
      </c>
      <c r="L329" s="46">
        <f t="shared" si="85"/>
        <v>0</v>
      </c>
    </row>
    <row r="330" spans="1:12" ht="30" hidden="1">
      <c r="A330" s="6" t="s">
        <v>20</v>
      </c>
      <c r="B330" s="42" t="s">
        <v>69</v>
      </c>
      <c r="C330" s="42" t="s">
        <v>13</v>
      </c>
      <c r="D330" s="42" t="s">
        <v>41</v>
      </c>
      <c r="E330" s="38">
        <v>9000071610</v>
      </c>
      <c r="F330" s="38">
        <v>240</v>
      </c>
      <c r="G330" s="36"/>
      <c r="H330" s="46">
        <f t="shared" si="85"/>
        <v>9.5</v>
      </c>
      <c r="I330" s="258">
        <f t="shared" si="83"/>
        <v>0</v>
      </c>
      <c r="J330" s="46">
        <f t="shared" si="85"/>
        <v>0</v>
      </c>
      <c r="K330" s="46">
        <f t="shared" si="85"/>
        <v>0</v>
      </c>
      <c r="L330" s="46">
        <f t="shared" si="85"/>
        <v>0</v>
      </c>
    </row>
    <row r="331" spans="1:12" ht="15" hidden="1">
      <c r="A331" s="7" t="s">
        <v>9</v>
      </c>
      <c r="B331" s="42" t="s">
        <v>69</v>
      </c>
      <c r="C331" s="42" t="s">
        <v>13</v>
      </c>
      <c r="D331" s="42" t="s">
        <v>41</v>
      </c>
      <c r="E331" s="38">
        <v>9000071610</v>
      </c>
      <c r="F331" s="38">
        <v>240</v>
      </c>
      <c r="G331" s="38">
        <v>2</v>
      </c>
      <c r="H331" s="46">
        <v>9.5</v>
      </c>
      <c r="I331" s="258">
        <f t="shared" si="83"/>
        <v>0</v>
      </c>
      <c r="J331" s="46"/>
      <c r="K331" s="46"/>
      <c r="L331" s="46"/>
    </row>
    <row r="332" spans="1:12" ht="30">
      <c r="A332" s="6" t="s">
        <v>415</v>
      </c>
      <c r="B332" s="42" t="s">
        <v>69</v>
      </c>
      <c r="C332" s="42" t="s">
        <v>13</v>
      </c>
      <c r="D332" s="42" t="s">
        <v>41</v>
      </c>
      <c r="E332" s="38">
        <v>9000090040</v>
      </c>
      <c r="F332" s="36"/>
      <c r="G332" s="36"/>
      <c r="H332" s="46">
        <f>H333+H339</f>
        <v>295</v>
      </c>
      <c r="I332" s="258">
        <f t="shared" si="77"/>
        <v>0</v>
      </c>
      <c r="J332" s="46">
        <f>J333+J339+J337</f>
        <v>510</v>
      </c>
      <c r="K332" s="46">
        <f>K333+K339+K337</f>
        <v>510</v>
      </c>
      <c r="L332" s="46">
        <f>L333+L339+L337</f>
        <v>510</v>
      </c>
    </row>
    <row r="333" spans="1:12" ht="30">
      <c r="A333" s="31" t="s">
        <v>216</v>
      </c>
      <c r="B333" s="42" t="s">
        <v>69</v>
      </c>
      <c r="C333" s="42" t="s">
        <v>13</v>
      </c>
      <c r="D333" s="42" t="s">
        <v>41</v>
      </c>
      <c r="E333" s="38">
        <v>9000090040</v>
      </c>
      <c r="F333" s="38">
        <v>200</v>
      </c>
      <c r="G333" s="36"/>
      <c r="H333" s="46">
        <f aca="true" t="shared" si="86" ref="H333:L334">H334</f>
        <v>185</v>
      </c>
      <c r="I333" s="258">
        <f t="shared" si="77"/>
        <v>0</v>
      </c>
      <c r="J333" s="46">
        <f t="shared" si="86"/>
        <v>400</v>
      </c>
      <c r="K333" s="46">
        <f t="shared" si="86"/>
        <v>400</v>
      </c>
      <c r="L333" s="46">
        <f t="shared" si="86"/>
        <v>400</v>
      </c>
    </row>
    <row r="334" spans="1:12" ht="30">
      <c r="A334" s="6" t="s">
        <v>20</v>
      </c>
      <c r="B334" s="42" t="s">
        <v>69</v>
      </c>
      <c r="C334" s="42" t="s">
        <v>13</v>
      </c>
      <c r="D334" s="42" t="s">
        <v>41</v>
      </c>
      <c r="E334" s="38">
        <v>9000090040</v>
      </c>
      <c r="F334" s="38">
        <v>240</v>
      </c>
      <c r="G334" s="36"/>
      <c r="H334" s="46">
        <f t="shared" si="86"/>
        <v>185</v>
      </c>
      <c r="I334" s="258">
        <f t="shared" si="77"/>
        <v>0</v>
      </c>
      <c r="J334" s="46">
        <f t="shared" si="86"/>
        <v>400</v>
      </c>
      <c r="K334" s="46">
        <f t="shared" si="86"/>
        <v>400</v>
      </c>
      <c r="L334" s="46">
        <f t="shared" si="86"/>
        <v>400</v>
      </c>
    </row>
    <row r="335" spans="1:12" ht="15">
      <c r="A335" s="7" t="s">
        <v>8</v>
      </c>
      <c r="B335" s="42" t="s">
        <v>69</v>
      </c>
      <c r="C335" s="42" t="s">
        <v>13</v>
      </c>
      <c r="D335" s="42" t="s">
        <v>41</v>
      </c>
      <c r="E335" s="38">
        <v>9000090040</v>
      </c>
      <c r="F335" s="38">
        <v>240</v>
      </c>
      <c r="G335" s="38">
        <v>1</v>
      </c>
      <c r="H335" s="46">
        <v>185</v>
      </c>
      <c r="I335" s="258">
        <f t="shared" si="77"/>
        <v>0</v>
      </c>
      <c r="J335" s="46">
        <v>400</v>
      </c>
      <c r="K335" s="46">
        <v>400</v>
      </c>
      <c r="L335" s="46">
        <v>400</v>
      </c>
    </row>
    <row r="336" spans="1:12" ht="15">
      <c r="A336" s="6" t="s">
        <v>49</v>
      </c>
      <c r="B336" s="42" t="s">
        <v>69</v>
      </c>
      <c r="C336" s="42" t="s">
        <v>13</v>
      </c>
      <c r="D336" s="42" t="s">
        <v>41</v>
      </c>
      <c r="E336" s="38">
        <v>9000090040</v>
      </c>
      <c r="F336" s="38">
        <v>300</v>
      </c>
      <c r="G336" s="38"/>
      <c r="H336" s="46"/>
      <c r="I336" s="258"/>
      <c r="J336" s="46">
        <f aca="true" t="shared" si="87" ref="J336:L337">J337</f>
        <v>50</v>
      </c>
      <c r="K336" s="46">
        <f t="shared" si="87"/>
        <v>50</v>
      </c>
      <c r="L336" s="46">
        <f t="shared" si="87"/>
        <v>50</v>
      </c>
    </row>
    <row r="337" spans="1:12" ht="30">
      <c r="A337" s="6" t="s">
        <v>50</v>
      </c>
      <c r="B337" s="42" t="s">
        <v>69</v>
      </c>
      <c r="C337" s="42" t="s">
        <v>13</v>
      </c>
      <c r="D337" s="42" t="s">
        <v>41</v>
      </c>
      <c r="E337" s="38">
        <v>9000090040</v>
      </c>
      <c r="F337" s="38">
        <v>320</v>
      </c>
      <c r="G337" s="36"/>
      <c r="H337" s="46">
        <f>H338</f>
        <v>3863.4</v>
      </c>
      <c r="I337" s="258">
        <f t="shared" si="77"/>
        <v>0</v>
      </c>
      <c r="J337" s="46">
        <f t="shared" si="87"/>
        <v>50</v>
      </c>
      <c r="K337" s="46">
        <f t="shared" si="87"/>
        <v>50</v>
      </c>
      <c r="L337" s="46">
        <f t="shared" si="87"/>
        <v>50</v>
      </c>
    </row>
    <row r="338" spans="1:12" ht="15">
      <c r="A338" s="7" t="s">
        <v>8</v>
      </c>
      <c r="B338" s="42" t="s">
        <v>69</v>
      </c>
      <c r="C338" s="42" t="s">
        <v>13</v>
      </c>
      <c r="D338" s="42" t="s">
        <v>41</v>
      </c>
      <c r="E338" s="38">
        <v>9000090040</v>
      </c>
      <c r="F338" s="38">
        <v>320</v>
      </c>
      <c r="G338" s="38">
        <v>1</v>
      </c>
      <c r="H338" s="46">
        <v>3863.4</v>
      </c>
      <c r="I338" s="258">
        <f t="shared" si="77"/>
        <v>0</v>
      </c>
      <c r="J338" s="46">
        <v>50</v>
      </c>
      <c r="K338" s="46">
        <v>50</v>
      </c>
      <c r="L338" s="46">
        <v>50</v>
      </c>
    </row>
    <row r="339" spans="1:12" ht="15">
      <c r="A339" s="6" t="s">
        <v>21</v>
      </c>
      <c r="B339" s="42" t="s">
        <v>69</v>
      </c>
      <c r="C339" s="42" t="s">
        <v>13</v>
      </c>
      <c r="D339" s="42" t="s">
        <v>41</v>
      </c>
      <c r="E339" s="38">
        <v>9000090040</v>
      </c>
      <c r="F339" s="38">
        <v>800</v>
      </c>
      <c r="G339" s="36"/>
      <c r="H339" s="46">
        <f>H342</f>
        <v>110</v>
      </c>
      <c r="I339" s="258">
        <f t="shared" si="77"/>
        <v>0</v>
      </c>
      <c r="J339" s="46">
        <f>J341+J343</f>
        <v>60</v>
      </c>
      <c r="K339" s="46">
        <f>K341+K343</f>
        <v>60</v>
      </c>
      <c r="L339" s="46">
        <f>L341+L343</f>
        <v>60</v>
      </c>
    </row>
    <row r="340" spans="1:12" ht="15">
      <c r="A340" s="6" t="s">
        <v>22</v>
      </c>
      <c r="B340" s="42" t="s">
        <v>69</v>
      </c>
      <c r="C340" s="42" t="s">
        <v>13</v>
      </c>
      <c r="D340" s="42" t="s">
        <v>41</v>
      </c>
      <c r="E340" s="38">
        <v>9000090040</v>
      </c>
      <c r="F340" s="38">
        <v>850</v>
      </c>
      <c r="G340" s="36"/>
      <c r="H340" s="46" t="e">
        <f>#REF!</f>
        <v>#REF!</v>
      </c>
      <c r="I340" s="258">
        <f t="shared" si="77"/>
        <v>0</v>
      </c>
      <c r="J340" s="46">
        <f>J341</f>
        <v>50</v>
      </c>
      <c r="K340" s="46">
        <f>K341</f>
        <v>50</v>
      </c>
      <c r="L340" s="46">
        <f>L341</f>
        <v>50</v>
      </c>
    </row>
    <row r="341" spans="1:12" ht="15">
      <c r="A341" s="7" t="s">
        <v>8</v>
      </c>
      <c r="B341" s="42" t="s">
        <v>69</v>
      </c>
      <c r="C341" s="42" t="s">
        <v>13</v>
      </c>
      <c r="D341" s="42" t="s">
        <v>41</v>
      </c>
      <c r="E341" s="38">
        <v>9000090040</v>
      </c>
      <c r="F341" s="38">
        <v>850</v>
      </c>
      <c r="G341" s="38">
        <v>1</v>
      </c>
      <c r="H341" s="46">
        <v>4517</v>
      </c>
      <c r="I341" s="258">
        <f t="shared" si="77"/>
        <v>0</v>
      </c>
      <c r="J341" s="46">
        <v>50</v>
      </c>
      <c r="K341" s="46">
        <v>50</v>
      </c>
      <c r="L341" s="46">
        <v>50</v>
      </c>
    </row>
    <row r="342" spans="1:12" ht="15">
      <c r="A342" s="6" t="s">
        <v>75</v>
      </c>
      <c r="B342" s="42" t="s">
        <v>69</v>
      </c>
      <c r="C342" s="42" t="s">
        <v>13</v>
      </c>
      <c r="D342" s="42" t="s">
        <v>41</v>
      </c>
      <c r="E342" s="38">
        <v>9000090040</v>
      </c>
      <c r="F342" s="38">
        <v>880</v>
      </c>
      <c r="G342" s="36"/>
      <c r="H342" s="46">
        <f>H343</f>
        <v>110</v>
      </c>
      <c r="I342" s="258">
        <f t="shared" si="77"/>
        <v>0</v>
      </c>
      <c r="J342" s="46">
        <f>J343</f>
        <v>10</v>
      </c>
      <c r="K342" s="46">
        <f>K343</f>
        <v>10</v>
      </c>
      <c r="L342" s="46">
        <f>L343</f>
        <v>10</v>
      </c>
    </row>
    <row r="343" spans="1:12" ht="15">
      <c r="A343" s="7" t="s">
        <v>8</v>
      </c>
      <c r="B343" s="42" t="s">
        <v>69</v>
      </c>
      <c r="C343" s="42" t="s">
        <v>13</v>
      </c>
      <c r="D343" s="42" t="s">
        <v>41</v>
      </c>
      <c r="E343" s="38">
        <v>9000090040</v>
      </c>
      <c r="F343" s="38">
        <v>880</v>
      </c>
      <c r="G343" s="38">
        <v>1</v>
      </c>
      <c r="H343" s="46">
        <v>110</v>
      </c>
      <c r="I343" s="258">
        <f t="shared" si="77"/>
        <v>0</v>
      </c>
      <c r="J343" s="46">
        <v>10</v>
      </c>
      <c r="K343" s="46">
        <v>10</v>
      </c>
      <c r="L343" s="46">
        <v>10</v>
      </c>
    </row>
    <row r="344" spans="1:12" ht="45">
      <c r="A344" s="6" t="s">
        <v>76</v>
      </c>
      <c r="B344" s="42" t="s">
        <v>69</v>
      </c>
      <c r="C344" s="42" t="s">
        <v>13</v>
      </c>
      <c r="D344" s="42" t="s">
        <v>41</v>
      </c>
      <c r="E344" s="38">
        <v>9000090050</v>
      </c>
      <c r="F344" s="36"/>
      <c r="G344" s="36"/>
      <c r="H344" s="46">
        <f aca="true" t="shared" si="88" ref="H344:L346">H345</f>
        <v>190</v>
      </c>
      <c r="I344" s="258">
        <f t="shared" si="77"/>
        <v>0</v>
      </c>
      <c r="J344" s="46">
        <f>J345+J348</f>
        <v>270</v>
      </c>
      <c r="K344" s="46">
        <f>K345+K348</f>
        <v>270</v>
      </c>
      <c r="L344" s="46">
        <f>L345+L348</f>
        <v>270</v>
      </c>
    </row>
    <row r="345" spans="1:12" ht="30">
      <c r="A345" s="31" t="s">
        <v>216</v>
      </c>
      <c r="B345" s="42" t="s">
        <v>69</v>
      </c>
      <c r="C345" s="42" t="s">
        <v>13</v>
      </c>
      <c r="D345" s="42" t="s">
        <v>41</v>
      </c>
      <c r="E345" s="38">
        <v>9000090050</v>
      </c>
      <c r="F345" s="38">
        <v>200</v>
      </c>
      <c r="G345" s="36"/>
      <c r="H345" s="46">
        <f t="shared" si="88"/>
        <v>190</v>
      </c>
      <c r="I345" s="258">
        <f t="shared" si="77"/>
        <v>0</v>
      </c>
      <c r="J345" s="46">
        <f t="shared" si="88"/>
        <v>250</v>
      </c>
      <c r="K345" s="46">
        <f t="shared" si="88"/>
        <v>250</v>
      </c>
      <c r="L345" s="46">
        <f t="shared" si="88"/>
        <v>250</v>
      </c>
    </row>
    <row r="346" spans="1:12" ht="30">
      <c r="A346" s="6" t="s">
        <v>20</v>
      </c>
      <c r="B346" s="42" t="s">
        <v>69</v>
      </c>
      <c r="C346" s="42" t="s">
        <v>13</v>
      </c>
      <c r="D346" s="42" t="s">
        <v>41</v>
      </c>
      <c r="E346" s="38">
        <v>9000090050</v>
      </c>
      <c r="F346" s="38">
        <v>240</v>
      </c>
      <c r="G346" s="36"/>
      <c r="H346" s="46">
        <f t="shared" si="88"/>
        <v>190</v>
      </c>
      <c r="I346" s="258">
        <f t="shared" si="77"/>
        <v>0</v>
      </c>
      <c r="J346" s="46">
        <f t="shared" si="88"/>
        <v>250</v>
      </c>
      <c r="K346" s="46">
        <f t="shared" si="88"/>
        <v>250</v>
      </c>
      <c r="L346" s="46">
        <f t="shared" si="88"/>
        <v>250</v>
      </c>
    </row>
    <row r="347" spans="1:12" ht="15">
      <c r="A347" s="7" t="s">
        <v>8</v>
      </c>
      <c r="B347" s="42" t="s">
        <v>69</v>
      </c>
      <c r="C347" s="42" t="s">
        <v>13</v>
      </c>
      <c r="D347" s="42" t="s">
        <v>41</v>
      </c>
      <c r="E347" s="38">
        <v>9000090050</v>
      </c>
      <c r="F347" s="38">
        <v>240</v>
      </c>
      <c r="G347" s="38">
        <v>1</v>
      </c>
      <c r="H347" s="46">
        <v>190</v>
      </c>
      <c r="I347" s="258">
        <f aca="true" t="shared" si="89" ref="I347:I403">J347-K347</f>
        <v>0</v>
      </c>
      <c r="J347" s="46">
        <v>250</v>
      </c>
      <c r="K347" s="46">
        <v>250</v>
      </c>
      <c r="L347" s="46">
        <v>250</v>
      </c>
    </row>
    <row r="348" spans="1:12" ht="15">
      <c r="A348" s="6" t="s">
        <v>21</v>
      </c>
      <c r="B348" s="42" t="s">
        <v>69</v>
      </c>
      <c r="C348" s="42" t="s">
        <v>13</v>
      </c>
      <c r="D348" s="42" t="s">
        <v>41</v>
      </c>
      <c r="E348" s="38">
        <v>9000090050</v>
      </c>
      <c r="F348" s="38">
        <v>800</v>
      </c>
      <c r="G348" s="36"/>
      <c r="H348" s="46">
        <f>H374</f>
        <v>11</v>
      </c>
      <c r="I348" s="258">
        <f t="shared" si="89"/>
        <v>0</v>
      </c>
      <c r="J348" s="46">
        <f aca="true" t="shared" si="90" ref="J348:L349">J349</f>
        <v>20</v>
      </c>
      <c r="K348" s="46">
        <f t="shared" si="90"/>
        <v>20</v>
      </c>
      <c r="L348" s="46">
        <f t="shared" si="90"/>
        <v>20</v>
      </c>
    </row>
    <row r="349" spans="1:12" ht="15">
      <c r="A349" s="6" t="s">
        <v>217</v>
      </c>
      <c r="B349" s="42" t="s">
        <v>69</v>
      </c>
      <c r="C349" s="42" t="s">
        <v>13</v>
      </c>
      <c r="D349" s="42" t="s">
        <v>41</v>
      </c>
      <c r="E349" s="38">
        <v>9000090050</v>
      </c>
      <c r="F349" s="38">
        <v>830</v>
      </c>
      <c r="G349" s="38"/>
      <c r="H349" s="46">
        <f>H350</f>
        <v>4517</v>
      </c>
      <c r="I349" s="258">
        <f t="shared" si="89"/>
        <v>0</v>
      </c>
      <c r="J349" s="46">
        <f t="shared" si="90"/>
        <v>20</v>
      </c>
      <c r="K349" s="46">
        <f t="shared" si="90"/>
        <v>20</v>
      </c>
      <c r="L349" s="46">
        <f t="shared" si="90"/>
        <v>20</v>
      </c>
    </row>
    <row r="350" spans="1:12" ht="15">
      <c r="A350" s="7" t="s">
        <v>8</v>
      </c>
      <c r="B350" s="42" t="s">
        <v>69</v>
      </c>
      <c r="C350" s="42" t="s">
        <v>13</v>
      </c>
      <c r="D350" s="42" t="s">
        <v>41</v>
      </c>
      <c r="E350" s="38">
        <v>9000090050</v>
      </c>
      <c r="F350" s="38">
        <v>830</v>
      </c>
      <c r="G350" s="38">
        <v>1</v>
      </c>
      <c r="H350" s="46">
        <v>4517</v>
      </c>
      <c r="I350" s="258">
        <f t="shared" si="89"/>
        <v>0</v>
      </c>
      <c r="J350" s="46">
        <v>20</v>
      </c>
      <c r="K350" s="46">
        <v>20</v>
      </c>
      <c r="L350" s="46">
        <v>20</v>
      </c>
    </row>
    <row r="351" spans="1:12" ht="15">
      <c r="A351" s="6" t="s">
        <v>416</v>
      </c>
      <c r="B351" s="42" t="s">
        <v>69</v>
      </c>
      <c r="C351" s="42" t="s">
        <v>13</v>
      </c>
      <c r="D351" s="42" t="s">
        <v>41</v>
      </c>
      <c r="E351" s="38">
        <v>9000090060</v>
      </c>
      <c r="F351" s="36"/>
      <c r="G351" s="36"/>
      <c r="H351" s="46">
        <f aca="true" t="shared" si="91" ref="H351:L353">H352</f>
        <v>50</v>
      </c>
      <c r="I351" s="258">
        <f t="shared" si="89"/>
        <v>0</v>
      </c>
      <c r="J351" s="46">
        <f t="shared" si="91"/>
        <v>10</v>
      </c>
      <c r="K351" s="46">
        <f t="shared" si="91"/>
        <v>10</v>
      </c>
      <c r="L351" s="46">
        <f t="shared" si="91"/>
        <v>10</v>
      </c>
    </row>
    <row r="352" spans="1:12" ht="30">
      <c r="A352" s="31" t="s">
        <v>216</v>
      </c>
      <c r="B352" s="42" t="s">
        <v>69</v>
      </c>
      <c r="C352" s="42" t="s">
        <v>13</v>
      </c>
      <c r="D352" s="42" t="s">
        <v>41</v>
      </c>
      <c r="E352" s="38">
        <v>9000090060</v>
      </c>
      <c r="F352" s="38">
        <v>200</v>
      </c>
      <c r="G352" s="36"/>
      <c r="H352" s="46">
        <f t="shared" si="91"/>
        <v>50</v>
      </c>
      <c r="I352" s="258">
        <f t="shared" si="89"/>
        <v>0</v>
      </c>
      <c r="J352" s="46">
        <f t="shared" si="91"/>
        <v>10</v>
      </c>
      <c r="K352" s="46">
        <f t="shared" si="91"/>
        <v>10</v>
      </c>
      <c r="L352" s="46">
        <f t="shared" si="91"/>
        <v>10</v>
      </c>
    </row>
    <row r="353" spans="1:12" ht="30">
      <c r="A353" s="6" t="s">
        <v>20</v>
      </c>
      <c r="B353" s="42" t="s">
        <v>69</v>
      </c>
      <c r="C353" s="42" t="s">
        <v>13</v>
      </c>
      <c r="D353" s="42" t="s">
        <v>41</v>
      </c>
      <c r="E353" s="38">
        <v>9000090060</v>
      </c>
      <c r="F353" s="38">
        <v>240</v>
      </c>
      <c r="G353" s="36"/>
      <c r="H353" s="46">
        <f t="shared" si="91"/>
        <v>50</v>
      </c>
      <c r="I353" s="258">
        <f t="shared" si="89"/>
        <v>0</v>
      </c>
      <c r="J353" s="46">
        <f t="shared" si="91"/>
        <v>10</v>
      </c>
      <c r="K353" s="46">
        <f t="shared" si="91"/>
        <v>10</v>
      </c>
      <c r="L353" s="46">
        <f t="shared" si="91"/>
        <v>10</v>
      </c>
    </row>
    <row r="354" spans="1:12" ht="15">
      <c r="A354" s="7" t="s">
        <v>8</v>
      </c>
      <c r="B354" s="42" t="s">
        <v>69</v>
      </c>
      <c r="C354" s="42" t="s">
        <v>13</v>
      </c>
      <c r="D354" s="42" t="s">
        <v>41</v>
      </c>
      <c r="E354" s="38">
        <v>9000090060</v>
      </c>
      <c r="F354" s="38">
        <v>240</v>
      </c>
      <c r="G354" s="38">
        <v>1</v>
      </c>
      <c r="H354" s="46">
        <v>50</v>
      </c>
      <c r="I354" s="258">
        <f t="shared" si="89"/>
        <v>0</v>
      </c>
      <c r="J354" s="46">
        <v>10</v>
      </c>
      <c r="K354" s="46">
        <v>10</v>
      </c>
      <c r="L354" s="46">
        <v>10</v>
      </c>
    </row>
    <row r="355" spans="1:12" ht="30">
      <c r="A355" s="33" t="s">
        <v>538</v>
      </c>
      <c r="B355" s="42" t="s">
        <v>69</v>
      </c>
      <c r="C355" s="42" t="s">
        <v>13</v>
      </c>
      <c r="D355" s="42" t="s">
        <v>41</v>
      </c>
      <c r="E355" s="38">
        <v>5600000000</v>
      </c>
      <c r="F355" s="36"/>
      <c r="G355" s="36"/>
      <c r="H355" s="46" t="e">
        <f>#REF!</f>
        <v>#REF!</v>
      </c>
      <c r="I355" s="258">
        <f t="shared" si="89"/>
        <v>0</v>
      </c>
      <c r="J355" s="46">
        <f>J356+J360+J364</f>
        <v>3</v>
      </c>
      <c r="K355" s="46">
        <f>K356+K360+K364</f>
        <v>3</v>
      </c>
      <c r="L355" s="46">
        <f>L356+L360+L364</f>
        <v>0</v>
      </c>
    </row>
    <row r="356" spans="1:12" ht="30">
      <c r="A356" s="33" t="s">
        <v>460</v>
      </c>
      <c r="B356" s="42" t="s">
        <v>69</v>
      </c>
      <c r="C356" s="42" t="s">
        <v>13</v>
      </c>
      <c r="D356" s="42" t="s">
        <v>41</v>
      </c>
      <c r="E356" s="38">
        <v>5600191050</v>
      </c>
      <c r="F356" s="36"/>
      <c r="G356" s="36"/>
      <c r="H356" s="46">
        <f>H357</f>
        <v>8</v>
      </c>
      <c r="I356" s="258">
        <f t="shared" si="89"/>
        <v>0</v>
      </c>
      <c r="J356" s="46">
        <f aca="true" t="shared" si="92" ref="J356:L358">J357</f>
        <v>1</v>
      </c>
      <c r="K356" s="46">
        <f t="shared" si="92"/>
        <v>1</v>
      </c>
      <c r="L356" s="46">
        <f t="shared" si="92"/>
        <v>0</v>
      </c>
    </row>
    <row r="357" spans="1:12" ht="30">
      <c r="A357" s="31" t="s">
        <v>216</v>
      </c>
      <c r="B357" s="42" t="s">
        <v>69</v>
      </c>
      <c r="C357" s="42" t="s">
        <v>13</v>
      </c>
      <c r="D357" s="42" t="s">
        <v>41</v>
      </c>
      <c r="E357" s="38">
        <v>5600191050</v>
      </c>
      <c r="F357" s="38">
        <v>200</v>
      </c>
      <c r="G357" s="36"/>
      <c r="H357" s="46">
        <f>H358</f>
        <v>8</v>
      </c>
      <c r="I357" s="258">
        <f t="shared" si="89"/>
        <v>0</v>
      </c>
      <c r="J357" s="46">
        <f t="shared" si="92"/>
        <v>1</v>
      </c>
      <c r="K357" s="46">
        <f t="shared" si="92"/>
        <v>1</v>
      </c>
      <c r="L357" s="46">
        <f t="shared" si="92"/>
        <v>0</v>
      </c>
    </row>
    <row r="358" spans="1:12" ht="30">
      <c r="A358" s="6" t="s">
        <v>20</v>
      </c>
      <c r="B358" s="42" t="s">
        <v>69</v>
      </c>
      <c r="C358" s="42" t="s">
        <v>13</v>
      </c>
      <c r="D358" s="42" t="s">
        <v>41</v>
      </c>
      <c r="E358" s="38">
        <v>5600191050</v>
      </c>
      <c r="F358" s="38">
        <v>240</v>
      </c>
      <c r="G358" s="36"/>
      <c r="H358" s="46">
        <f>H359</f>
        <v>8</v>
      </c>
      <c r="I358" s="258">
        <f t="shared" si="89"/>
        <v>0</v>
      </c>
      <c r="J358" s="46">
        <f t="shared" si="92"/>
        <v>1</v>
      </c>
      <c r="K358" s="46">
        <f t="shared" si="92"/>
        <v>1</v>
      </c>
      <c r="L358" s="46">
        <f t="shared" si="92"/>
        <v>0</v>
      </c>
    </row>
    <row r="359" spans="1:12" ht="15">
      <c r="A359" s="7" t="s">
        <v>8</v>
      </c>
      <c r="B359" s="42" t="s">
        <v>69</v>
      </c>
      <c r="C359" s="42" t="s">
        <v>13</v>
      </c>
      <c r="D359" s="42" t="s">
        <v>41</v>
      </c>
      <c r="E359" s="38">
        <v>5600191050</v>
      </c>
      <c r="F359" s="38">
        <v>240</v>
      </c>
      <c r="G359" s="38">
        <v>1</v>
      </c>
      <c r="H359" s="46">
        <v>8</v>
      </c>
      <c r="I359" s="258">
        <f t="shared" si="89"/>
        <v>0</v>
      </c>
      <c r="J359" s="46">
        <v>1</v>
      </c>
      <c r="K359" s="46">
        <v>1</v>
      </c>
      <c r="L359" s="46"/>
    </row>
    <row r="360" spans="1:12" ht="94.5" customHeight="1">
      <c r="A360" s="33" t="s">
        <v>461</v>
      </c>
      <c r="B360" s="42" t="s">
        <v>69</v>
      </c>
      <c r="C360" s="42" t="s">
        <v>13</v>
      </c>
      <c r="D360" s="42" t="s">
        <v>41</v>
      </c>
      <c r="E360" s="38">
        <v>5600291050</v>
      </c>
      <c r="F360" s="36"/>
      <c r="G360" s="36"/>
      <c r="H360" s="46">
        <f aca="true" t="shared" si="93" ref="H360:L366">H361</f>
        <v>8</v>
      </c>
      <c r="I360" s="258">
        <f t="shared" si="89"/>
        <v>0</v>
      </c>
      <c r="J360" s="46">
        <f t="shared" si="93"/>
        <v>1</v>
      </c>
      <c r="K360" s="46">
        <f t="shared" si="93"/>
        <v>1</v>
      </c>
      <c r="L360" s="46">
        <f t="shared" si="93"/>
        <v>0</v>
      </c>
    </row>
    <row r="361" spans="1:12" ht="30">
      <c r="A361" s="31" t="s">
        <v>216</v>
      </c>
      <c r="B361" s="42" t="s">
        <v>69</v>
      </c>
      <c r="C361" s="42" t="s">
        <v>13</v>
      </c>
      <c r="D361" s="42" t="s">
        <v>41</v>
      </c>
      <c r="E361" s="38">
        <v>5600291050</v>
      </c>
      <c r="F361" s="38">
        <v>200</v>
      </c>
      <c r="G361" s="36"/>
      <c r="H361" s="46">
        <f t="shared" si="93"/>
        <v>8</v>
      </c>
      <c r="I361" s="258">
        <f t="shared" si="89"/>
        <v>0</v>
      </c>
      <c r="J361" s="46">
        <f t="shared" si="93"/>
        <v>1</v>
      </c>
      <c r="K361" s="46">
        <f t="shared" si="93"/>
        <v>1</v>
      </c>
      <c r="L361" s="46">
        <f t="shared" si="93"/>
        <v>0</v>
      </c>
    </row>
    <row r="362" spans="1:12" ht="30">
      <c r="A362" s="6" t="s">
        <v>20</v>
      </c>
      <c r="B362" s="42" t="s">
        <v>69</v>
      </c>
      <c r="C362" s="42" t="s">
        <v>13</v>
      </c>
      <c r="D362" s="42" t="s">
        <v>41</v>
      </c>
      <c r="E362" s="38">
        <v>5600291050</v>
      </c>
      <c r="F362" s="38">
        <v>240</v>
      </c>
      <c r="G362" s="36"/>
      <c r="H362" s="46">
        <f t="shared" si="93"/>
        <v>8</v>
      </c>
      <c r="I362" s="258">
        <f t="shared" si="89"/>
        <v>0</v>
      </c>
      <c r="J362" s="46">
        <f t="shared" si="93"/>
        <v>1</v>
      </c>
      <c r="K362" s="46">
        <f t="shared" si="93"/>
        <v>1</v>
      </c>
      <c r="L362" s="46">
        <f t="shared" si="93"/>
        <v>0</v>
      </c>
    </row>
    <row r="363" spans="1:12" ht="15.75" customHeight="1">
      <c r="A363" s="7" t="s">
        <v>8</v>
      </c>
      <c r="B363" s="42" t="s">
        <v>69</v>
      </c>
      <c r="C363" s="42" t="s">
        <v>13</v>
      </c>
      <c r="D363" s="42" t="s">
        <v>41</v>
      </c>
      <c r="E363" s="38">
        <v>5600291050</v>
      </c>
      <c r="F363" s="38">
        <v>240</v>
      </c>
      <c r="G363" s="38">
        <v>1</v>
      </c>
      <c r="H363" s="46">
        <v>8</v>
      </c>
      <c r="I363" s="258">
        <f t="shared" si="89"/>
        <v>0</v>
      </c>
      <c r="J363" s="46">
        <v>1</v>
      </c>
      <c r="K363" s="46">
        <v>1</v>
      </c>
      <c r="L363" s="46"/>
    </row>
    <row r="364" spans="1:12" ht="45">
      <c r="A364" s="144" t="s">
        <v>539</v>
      </c>
      <c r="B364" s="42" t="s">
        <v>69</v>
      </c>
      <c r="C364" s="42" t="s">
        <v>13</v>
      </c>
      <c r="D364" s="42" t="s">
        <v>41</v>
      </c>
      <c r="E364" s="38">
        <v>5600391050</v>
      </c>
      <c r="F364" s="36"/>
      <c r="G364" s="36"/>
      <c r="H364" s="46">
        <f t="shared" si="93"/>
        <v>8</v>
      </c>
      <c r="I364" s="258">
        <f>J364-K364</f>
        <v>0</v>
      </c>
      <c r="J364" s="46">
        <f t="shared" si="93"/>
        <v>1</v>
      </c>
      <c r="K364" s="46">
        <f t="shared" si="93"/>
        <v>1</v>
      </c>
      <c r="L364" s="46">
        <f t="shared" si="93"/>
        <v>0</v>
      </c>
    </row>
    <row r="365" spans="1:12" ht="30">
      <c r="A365" s="31" t="s">
        <v>216</v>
      </c>
      <c r="B365" s="42" t="s">
        <v>69</v>
      </c>
      <c r="C365" s="42" t="s">
        <v>13</v>
      </c>
      <c r="D365" s="42" t="s">
        <v>41</v>
      </c>
      <c r="E365" s="38">
        <v>5600391050</v>
      </c>
      <c r="F365" s="38">
        <v>200</v>
      </c>
      <c r="G365" s="36"/>
      <c r="H365" s="46">
        <f t="shared" si="93"/>
        <v>8</v>
      </c>
      <c r="I365" s="258">
        <f>J365-K365</f>
        <v>0</v>
      </c>
      <c r="J365" s="46">
        <f t="shared" si="93"/>
        <v>1</v>
      </c>
      <c r="K365" s="46">
        <f t="shared" si="93"/>
        <v>1</v>
      </c>
      <c r="L365" s="46">
        <f t="shared" si="93"/>
        <v>0</v>
      </c>
    </row>
    <row r="366" spans="1:12" ht="30">
      <c r="A366" s="6" t="s">
        <v>20</v>
      </c>
      <c r="B366" s="42" t="s">
        <v>69</v>
      </c>
      <c r="C366" s="42" t="s">
        <v>13</v>
      </c>
      <c r="D366" s="42" t="s">
        <v>41</v>
      </c>
      <c r="E366" s="38">
        <v>5600391050</v>
      </c>
      <c r="F366" s="38">
        <v>240</v>
      </c>
      <c r="G366" s="36"/>
      <c r="H366" s="46">
        <f t="shared" si="93"/>
        <v>8</v>
      </c>
      <c r="I366" s="258">
        <f>J366-K366</f>
        <v>0</v>
      </c>
      <c r="J366" s="46">
        <f t="shared" si="93"/>
        <v>1</v>
      </c>
      <c r="K366" s="46">
        <f t="shared" si="93"/>
        <v>1</v>
      </c>
      <c r="L366" s="46">
        <f t="shared" si="93"/>
        <v>0</v>
      </c>
    </row>
    <row r="367" spans="1:12" ht="15.75" customHeight="1">
      <c r="A367" s="7" t="s">
        <v>8</v>
      </c>
      <c r="B367" s="42" t="s">
        <v>69</v>
      </c>
      <c r="C367" s="42" t="s">
        <v>13</v>
      </c>
      <c r="D367" s="42" t="s">
        <v>41</v>
      </c>
      <c r="E367" s="38">
        <v>5600391050</v>
      </c>
      <c r="F367" s="38">
        <v>240</v>
      </c>
      <c r="G367" s="38">
        <v>1</v>
      </c>
      <c r="H367" s="46">
        <v>8</v>
      </c>
      <c r="I367" s="258">
        <f>J367-K367</f>
        <v>0</v>
      </c>
      <c r="J367" s="46">
        <v>1</v>
      </c>
      <c r="K367" s="46">
        <v>1</v>
      </c>
      <c r="L367" s="46"/>
    </row>
    <row r="368" spans="1:12" ht="75" hidden="1">
      <c r="A368" s="133" t="s">
        <v>467</v>
      </c>
      <c r="B368" s="42" t="s">
        <v>69</v>
      </c>
      <c r="C368" s="42" t="s">
        <v>13</v>
      </c>
      <c r="D368" s="42" t="s">
        <v>41</v>
      </c>
      <c r="E368" s="38">
        <v>6000000000</v>
      </c>
      <c r="F368" s="36"/>
      <c r="G368" s="36"/>
      <c r="H368" s="46" t="e">
        <f>#REF!</f>
        <v>#REF!</v>
      </c>
      <c r="I368" s="258">
        <f t="shared" si="89"/>
        <v>0</v>
      </c>
      <c r="J368" s="46">
        <f>J369</f>
        <v>0</v>
      </c>
      <c r="K368" s="46">
        <f>K369</f>
        <v>0</v>
      </c>
      <c r="L368" s="46">
        <f>L369</f>
        <v>0</v>
      </c>
    </row>
    <row r="369" spans="1:12" ht="60" hidden="1">
      <c r="A369" s="132" t="s">
        <v>493</v>
      </c>
      <c r="B369" s="42" t="s">
        <v>69</v>
      </c>
      <c r="C369" s="42" t="s">
        <v>13</v>
      </c>
      <c r="D369" s="42" t="s">
        <v>41</v>
      </c>
      <c r="E369" s="38">
        <v>6000191060</v>
      </c>
      <c r="F369" s="36"/>
      <c r="G369" s="36"/>
      <c r="H369" s="46">
        <f>H370</f>
        <v>8</v>
      </c>
      <c r="I369" s="258">
        <f t="shared" si="89"/>
        <v>0</v>
      </c>
      <c r="J369" s="46">
        <f aca="true" t="shared" si="94" ref="J369:L371">J370</f>
        <v>0</v>
      </c>
      <c r="K369" s="46">
        <f t="shared" si="94"/>
        <v>0</v>
      </c>
      <c r="L369" s="46">
        <f t="shared" si="94"/>
        <v>0</v>
      </c>
    </row>
    <row r="370" spans="1:12" ht="30" hidden="1">
      <c r="A370" s="31" t="s">
        <v>216</v>
      </c>
      <c r="B370" s="42" t="s">
        <v>69</v>
      </c>
      <c r="C370" s="42" t="s">
        <v>13</v>
      </c>
      <c r="D370" s="42" t="s">
        <v>41</v>
      </c>
      <c r="E370" s="38">
        <v>6000191060</v>
      </c>
      <c r="F370" s="38">
        <v>200</v>
      </c>
      <c r="G370" s="36"/>
      <c r="H370" s="46">
        <f>H371</f>
        <v>8</v>
      </c>
      <c r="I370" s="258">
        <f t="shared" si="89"/>
        <v>0</v>
      </c>
      <c r="J370" s="46">
        <f t="shared" si="94"/>
        <v>0</v>
      </c>
      <c r="K370" s="46">
        <f t="shared" si="94"/>
        <v>0</v>
      </c>
      <c r="L370" s="46">
        <f t="shared" si="94"/>
        <v>0</v>
      </c>
    </row>
    <row r="371" spans="1:12" ht="30" hidden="1">
      <c r="A371" s="6" t="s">
        <v>20</v>
      </c>
      <c r="B371" s="42" t="s">
        <v>69</v>
      </c>
      <c r="C371" s="42" t="s">
        <v>13</v>
      </c>
      <c r="D371" s="42" t="s">
        <v>41</v>
      </c>
      <c r="E371" s="38">
        <v>6000191060</v>
      </c>
      <c r="F371" s="38">
        <v>240</v>
      </c>
      <c r="G371" s="36"/>
      <c r="H371" s="46">
        <f>H372</f>
        <v>8</v>
      </c>
      <c r="I371" s="258">
        <f t="shared" si="89"/>
        <v>0</v>
      </c>
      <c r="J371" s="46">
        <f t="shared" si="94"/>
        <v>0</v>
      </c>
      <c r="K371" s="46">
        <f t="shared" si="94"/>
        <v>0</v>
      </c>
      <c r="L371" s="46">
        <f t="shared" si="94"/>
        <v>0</v>
      </c>
    </row>
    <row r="372" spans="1:12" ht="15" hidden="1">
      <c r="A372" s="7" t="s">
        <v>8</v>
      </c>
      <c r="B372" s="42" t="s">
        <v>69</v>
      </c>
      <c r="C372" s="42" t="s">
        <v>13</v>
      </c>
      <c r="D372" s="42" t="s">
        <v>41</v>
      </c>
      <c r="E372" s="38">
        <v>6000191060</v>
      </c>
      <c r="F372" s="38">
        <v>240</v>
      </c>
      <c r="G372" s="38">
        <v>1</v>
      </c>
      <c r="H372" s="46">
        <v>8</v>
      </c>
      <c r="I372" s="258">
        <f t="shared" si="89"/>
        <v>0</v>
      </c>
      <c r="J372" s="46"/>
      <c r="K372" s="46"/>
      <c r="L372" s="46"/>
    </row>
    <row r="373" spans="1:12" ht="30" hidden="1">
      <c r="A373" s="144" t="s">
        <v>470</v>
      </c>
      <c r="B373" s="42" t="s">
        <v>69</v>
      </c>
      <c r="C373" s="42" t="s">
        <v>13</v>
      </c>
      <c r="D373" s="42" t="s">
        <v>41</v>
      </c>
      <c r="E373" s="38">
        <v>6200000000</v>
      </c>
      <c r="F373" s="36"/>
      <c r="G373" s="36"/>
      <c r="H373" s="46">
        <f>H374</f>
        <v>11</v>
      </c>
      <c r="I373" s="258">
        <f t="shared" si="89"/>
        <v>0</v>
      </c>
      <c r="J373" s="46">
        <f>J374+J379</f>
        <v>0</v>
      </c>
      <c r="K373" s="46">
        <f>K374+K379</f>
        <v>0</v>
      </c>
      <c r="L373" s="46">
        <f>L374+L379</f>
        <v>0</v>
      </c>
    </row>
    <row r="374" spans="1:12" ht="30" hidden="1">
      <c r="A374" s="145" t="s">
        <v>481</v>
      </c>
      <c r="B374" s="42" t="s">
        <v>69</v>
      </c>
      <c r="C374" s="42" t="s">
        <v>13</v>
      </c>
      <c r="D374" s="42" t="s">
        <v>41</v>
      </c>
      <c r="E374" s="38">
        <v>6210000000</v>
      </c>
      <c r="F374" s="36"/>
      <c r="G374" s="36"/>
      <c r="H374" s="46">
        <f aca="true" t="shared" si="95" ref="H374:L377">H375</f>
        <v>11</v>
      </c>
      <c r="I374" s="258">
        <f t="shared" si="89"/>
        <v>0</v>
      </c>
      <c r="J374" s="46">
        <f t="shared" si="95"/>
        <v>0</v>
      </c>
      <c r="K374" s="46">
        <f t="shared" si="95"/>
        <v>0</v>
      </c>
      <c r="L374" s="46">
        <f t="shared" si="95"/>
        <v>0</v>
      </c>
    </row>
    <row r="375" spans="1:12" ht="30" hidden="1">
      <c r="A375" s="145" t="s">
        <v>471</v>
      </c>
      <c r="B375" s="42" t="s">
        <v>69</v>
      </c>
      <c r="C375" s="42" t="s">
        <v>13</v>
      </c>
      <c r="D375" s="42" t="s">
        <v>41</v>
      </c>
      <c r="E375" s="38">
        <v>6210191010</v>
      </c>
      <c r="F375" s="36"/>
      <c r="G375" s="36"/>
      <c r="H375" s="46">
        <f t="shared" si="95"/>
        <v>11</v>
      </c>
      <c r="I375" s="258">
        <f t="shared" si="89"/>
        <v>0</v>
      </c>
      <c r="J375" s="46">
        <f t="shared" si="95"/>
        <v>0</v>
      </c>
      <c r="K375" s="46">
        <f t="shared" si="95"/>
        <v>0</v>
      </c>
      <c r="L375" s="46">
        <f t="shared" si="95"/>
        <v>0</v>
      </c>
    </row>
    <row r="376" spans="1:12" ht="30" hidden="1">
      <c r="A376" s="31" t="s">
        <v>216</v>
      </c>
      <c r="B376" s="42" t="s">
        <v>69</v>
      </c>
      <c r="C376" s="42" t="s">
        <v>13</v>
      </c>
      <c r="D376" s="42" t="s">
        <v>41</v>
      </c>
      <c r="E376" s="38">
        <v>6210191010</v>
      </c>
      <c r="F376" s="38">
        <v>200</v>
      </c>
      <c r="G376" s="36"/>
      <c r="H376" s="46">
        <f t="shared" si="95"/>
        <v>11</v>
      </c>
      <c r="I376" s="258">
        <f t="shared" si="89"/>
        <v>0</v>
      </c>
      <c r="J376" s="46">
        <f t="shared" si="95"/>
        <v>0</v>
      </c>
      <c r="K376" s="46">
        <f t="shared" si="95"/>
        <v>0</v>
      </c>
      <c r="L376" s="46">
        <f t="shared" si="95"/>
        <v>0</v>
      </c>
    </row>
    <row r="377" spans="1:12" ht="30" hidden="1">
      <c r="A377" s="6" t="s">
        <v>20</v>
      </c>
      <c r="B377" s="42" t="s">
        <v>69</v>
      </c>
      <c r="C377" s="42" t="s">
        <v>13</v>
      </c>
      <c r="D377" s="42" t="s">
        <v>41</v>
      </c>
      <c r="E377" s="38">
        <v>6210191010</v>
      </c>
      <c r="F377" s="38">
        <v>240</v>
      </c>
      <c r="G377" s="36"/>
      <c r="H377" s="46">
        <f t="shared" si="95"/>
        <v>11</v>
      </c>
      <c r="I377" s="258">
        <f t="shared" si="89"/>
        <v>0</v>
      </c>
      <c r="J377" s="46">
        <f t="shared" si="95"/>
        <v>0</v>
      </c>
      <c r="K377" s="46">
        <f t="shared" si="95"/>
        <v>0</v>
      </c>
      <c r="L377" s="46">
        <f t="shared" si="95"/>
        <v>0</v>
      </c>
    </row>
    <row r="378" spans="1:12" ht="15" hidden="1">
      <c r="A378" s="7" t="s">
        <v>8</v>
      </c>
      <c r="B378" s="42" t="s">
        <v>69</v>
      </c>
      <c r="C378" s="42" t="s">
        <v>13</v>
      </c>
      <c r="D378" s="42" t="s">
        <v>41</v>
      </c>
      <c r="E378" s="38">
        <v>6210191010</v>
      </c>
      <c r="F378" s="38">
        <v>240</v>
      </c>
      <c r="G378" s="38">
        <v>1</v>
      </c>
      <c r="H378" s="46">
        <v>11</v>
      </c>
      <c r="I378" s="258">
        <f t="shared" si="89"/>
        <v>0</v>
      </c>
      <c r="J378" s="46"/>
      <c r="K378" s="46"/>
      <c r="L378" s="46"/>
    </row>
    <row r="379" spans="1:12" ht="30" hidden="1">
      <c r="A379" s="145" t="s">
        <v>472</v>
      </c>
      <c r="B379" s="42" t="s">
        <v>69</v>
      </c>
      <c r="C379" s="42" t="s">
        <v>13</v>
      </c>
      <c r="D379" s="42" t="s">
        <v>41</v>
      </c>
      <c r="E379" s="38">
        <v>6220000000</v>
      </c>
      <c r="F379" s="36"/>
      <c r="G379" s="36"/>
      <c r="H379" s="46">
        <f aca="true" t="shared" si="96" ref="H379:L386">H380</f>
        <v>8</v>
      </c>
      <c r="I379" s="258">
        <f t="shared" si="89"/>
        <v>0</v>
      </c>
      <c r="J379" s="46">
        <f>J380</f>
        <v>0</v>
      </c>
      <c r="K379" s="46">
        <f>K380</f>
        <v>0</v>
      </c>
      <c r="L379" s="46">
        <f>L380</f>
        <v>0</v>
      </c>
    </row>
    <row r="380" spans="1:12" ht="30" hidden="1">
      <c r="A380" s="145" t="s">
        <v>473</v>
      </c>
      <c r="B380" s="42" t="s">
        <v>69</v>
      </c>
      <c r="C380" s="42" t="s">
        <v>13</v>
      </c>
      <c r="D380" s="42" t="s">
        <v>41</v>
      </c>
      <c r="E380" s="38">
        <v>6220191010</v>
      </c>
      <c r="F380" s="36"/>
      <c r="G380" s="36"/>
      <c r="H380" s="46">
        <f t="shared" si="96"/>
        <v>8</v>
      </c>
      <c r="I380" s="258">
        <f t="shared" si="89"/>
        <v>0</v>
      </c>
      <c r="J380" s="46">
        <f t="shared" si="96"/>
        <v>0</v>
      </c>
      <c r="K380" s="46">
        <f t="shared" si="96"/>
        <v>0</v>
      </c>
      <c r="L380" s="46">
        <f t="shared" si="96"/>
        <v>0</v>
      </c>
    </row>
    <row r="381" spans="1:12" ht="30" hidden="1">
      <c r="A381" s="31" t="s">
        <v>216</v>
      </c>
      <c r="B381" s="42" t="s">
        <v>69</v>
      </c>
      <c r="C381" s="42" t="s">
        <v>13</v>
      </c>
      <c r="D381" s="42" t="s">
        <v>41</v>
      </c>
      <c r="E381" s="38">
        <v>6220191010</v>
      </c>
      <c r="F381" s="38">
        <v>200</v>
      </c>
      <c r="G381" s="36"/>
      <c r="H381" s="46">
        <f t="shared" si="96"/>
        <v>8</v>
      </c>
      <c r="I381" s="258">
        <f t="shared" si="89"/>
        <v>0</v>
      </c>
      <c r="J381" s="46">
        <f t="shared" si="96"/>
        <v>0</v>
      </c>
      <c r="K381" s="46">
        <f t="shared" si="96"/>
        <v>0</v>
      </c>
      <c r="L381" s="46">
        <f t="shared" si="96"/>
        <v>0</v>
      </c>
    </row>
    <row r="382" spans="1:12" ht="30" hidden="1">
      <c r="A382" s="6" t="s">
        <v>20</v>
      </c>
      <c r="B382" s="42" t="s">
        <v>69</v>
      </c>
      <c r="C382" s="42" t="s">
        <v>13</v>
      </c>
      <c r="D382" s="42" t="s">
        <v>41</v>
      </c>
      <c r="E382" s="38">
        <v>6220191010</v>
      </c>
      <c r="F382" s="38">
        <v>240</v>
      </c>
      <c r="G382" s="36"/>
      <c r="H382" s="46">
        <f t="shared" si="96"/>
        <v>8</v>
      </c>
      <c r="I382" s="258">
        <f t="shared" si="89"/>
        <v>0</v>
      </c>
      <c r="J382" s="46">
        <f t="shared" si="96"/>
        <v>0</v>
      </c>
      <c r="K382" s="46">
        <f t="shared" si="96"/>
        <v>0</v>
      </c>
      <c r="L382" s="46">
        <f t="shared" si="96"/>
        <v>0</v>
      </c>
    </row>
    <row r="383" spans="1:12" ht="15" hidden="1">
      <c r="A383" s="7" t="s">
        <v>8</v>
      </c>
      <c r="B383" s="42" t="s">
        <v>69</v>
      </c>
      <c r="C383" s="42" t="s">
        <v>13</v>
      </c>
      <c r="D383" s="42" t="s">
        <v>41</v>
      </c>
      <c r="E383" s="38">
        <v>6220191010</v>
      </c>
      <c r="F383" s="38">
        <v>240</v>
      </c>
      <c r="G383" s="38">
        <v>1</v>
      </c>
      <c r="H383" s="46">
        <v>8</v>
      </c>
      <c r="I383" s="258">
        <f t="shared" si="89"/>
        <v>0</v>
      </c>
      <c r="J383" s="46"/>
      <c r="K383" s="46"/>
      <c r="L383" s="46"/>
    </row>
    <row r="384" spans="1:12" ht="75" customHeight="1" hidden="1">
      <c r="A384" s="32" t="s">
        <v>212</v>
      </c>
      <c r="B384" s="42" t="s">
        <v>69</v>
      </c>
      <c r="C384" s="42" t="s">
        <v>13</v>
      </c>
      <c r="D384" s="42" t="s">
        <v>41</v>
      </c>
      <c r="E384" s="38" t="s">
        <v>199</v>
      </c>
      <c r="F384" s="36"/>
      <c r="G384" s="36"/>
      <c r="H384" s="46">
        <f t="shared" si="96"/>
        <v>8</v>
      </c>
      <c r="I384" s="258">
        <f t="shared" si="89"/>
        <v>0</v>
      </c>
      <c r="J384" s="46">
        <f t="shared" si="96"/>
        <v>0</v>
      </c>
      <c r="K384" s="46">
        <f t="shared" si="96"/>
        <v>0</v>
      </c>
      <c r="L384" s="46">
        <f t="shared" si="96"/>
        <v>0</v>
      </c>
    </row>
    <row r="385" spans="1:12" ht="30" customHeight="1" hidden="1">
      <c r="A385" s="31" t="s">
        <v>216</v>
      </c>
      <c r="B385" s="42" t="s">
        <v>69</v>
      </c>
      <c r="C385" s="42" t="s">
        <v>13</v>
      </c>
      <c r="D385" s="42" t="s">
        <v>41</v>
      </c>
      <c r="E385" s="38" t="s">
        <v>199</v>
      </c>
      <c r="F385" s="38">
        <v>200</v>
      </c>
      <c r="G385" s="36"/>
      <c r="H385" s="46">
        <f t="shared" si="96"/>
        <v>8</v>
      </c>
      <c r="I385" s="258">
        <f t="shared" si="89"/>
        <v>0</v>
      </c>
      <c r="J385" s="46">
        <f t="shared" si="96"/>
        <v>0</v>
      </c>
      <c r="K385" s="46">
        <f t="shared" si="96"/>
        <v>0</v>
      </c>
      <c r="L385" s="46">
        <f t="shared" si="96"/>
        <v>0</v>
      </c>
    </row>
    <row r="386" spans="1:12" ht="30" customHeight="1" hidden="1">
      <c r="A386" s="6" t="s">
        <v>20</v>
      </c>
      <c r="B386" s="42" t="s">
        <v>69</v>
      </c>
      <c r="C386" s="42" t="s">
        <v>13</v>
      </c>
      <c r="D386" s="42" t="s">
        <v>41</v>
      </c>
      <c r="E386" s="38" t="s">
        <v>199</v>
      </c>
      <c r="F386" s="38">
        <v>240</v>
      </c>
      <c r="G386" s="36"/>
      <c r="H386" s="46">
        <f t="shared" si="96"/>
        <v>8</v>
      </c>
      <c r="I386" s="258">
        <f t="shared" si="89"/>
        <v>0</v>
      </c>
      <c r="J386" s="46">
        <f t="shared" si="96"/>
        <v>0</v>
      </c>
      <c r="K386" s="46">
        <f t="shared" si="96"/>
        <v>0</v>
      </c>
      <c r="L386" s="46">
        <f t="shared" si="96"/>
        <v>0</v>
      </c>
    </row>
    <row r="387" spans="1:12" ht="15" customHeight="1" hidden="1">
      <c r="A387" s="7" t="s">
        <v>8</v>
      </c>
      <c r="B387" s="42" t="s">
        <v>69</v>
      </c>
      <c r="C387" s="42" t="s">
        <v>13</v>
      </c>
      <c r="D387" s="42" t="s">
        <v>41</v>
      </c>
      <c r="E387" s="38" t="s">
        <v>199</v>
      </c>
      <c r="F387" s="38">
        <v>240</v>
      </c>
      <c r="G387" s="38">
        <v>1</v>
      </c>
      <c r="H387" s="46">
        <v>8</v>
      </c>
      <c r="I387" s="258">
        <f t="shared" si="89"/>
        <v>0</v>
      </c>
      <c r="J387" s="46"/>
      <c r="K387" s="46"/>
      <c r="L387" s="46"/>
    </row>
    <row r="388" spans="1:12" ht="30">
      <c r="A388" s="144" t="s">
        <v>495</v>
      </c>
      <c r="B388" s="42" t="s">
        <v>69</v>
      </c>
      <c r="C388" s="42" t="s">
        <v>13</v>
      </c>
      <c r="D388" s="42" t="s">
        <v>41</v>
      </c>
      <c r="E388" s="38">
        <v>6300000000</v>
      </c>
      <c r="F388" s="36"/>
      <c r="G388" s="36"/>
      <c r="H388" s="46" t="e">
        <f>#REF!</f>
        <v>#REF!</v>
      </c>
      <c r="I388" s="258">
        <f aca="true" t="shared" si="97" ref="I388:I396">J388-K388</f>
        <v>0</v>
      </c>
      <c r="J388" s="46">
        <f>J389+J393</f>
        <v>3</v>
      </c>
      <c r="K388" s="46">
        <f>K389+K393</f>
        <v>3</v>
      </c>
      <c r="L388" s="46">
        <f>L389+L393</f>
        <v>0</v>
      </c>
    </row>
    <row r="389" spans="1:12" ht="60">
      <c r="A389" s="145" t="s">
        <v>496</v>
      </c>
      <c r="B389" s="42" t="s">
        <v>69</v>
      </c>
      <c r="C389" s="42" t="s">
        <v>13</v>
      </c>
      <c r="D389" s="42" t="s">
        <v>41</v>
      </c>
      <c r="E389" s="38">
        <v>6300191100</v>
      </c>
      <c r="F389" s="36"/>
      <c r="G389" s="36"/>
      <c r="H389" s="46">
        <f aca="true" t="shared" si="98" ref="H389:L395">H390</f>
        <v>11</v>
      </c>
      <c r="I389" s="258">
        <f t="shared" si="97"/>
        <v>0</v>
      </c>
      <c r="J389" s="46">
        <f t="shared" si="98"/>
        <v>1.5</v>
      </c>
      <c r="K389" s="46">
        <f t="shared" si="98"/>
        <v>1.5</v>
      </c>
      <c r="L389" s="46">
        <f t="shared" si="98"/>
        <v>0</v>
      </c>
    </row>
    <row r="390" spans="1:12" ht="30">
      <c r="A390" s="31" t="s">
        <v>216</v>
      </c>
      <c r="B390" s="42" t="s">
        <v>69</v>
      </c>
      <c r="C390" s="42" t="s">
        <v>13</v>
      </c>
      <c r="D390" s="42" t="s">
        <v>41</v>
      </c>
      <c r="E390" s="38">
        <v>6300191100</v>
      </c>
      <c r="F390" s="38">
        <v>200</v>
      </c>
      <c r="G390" s="36"/>
      <c r="H390" s="46">
        <f t="shared" si="98"/>
        <v>11</v>
      </c>
      <c r="I390" s="258">
        <f t="shared" si="97"/>
        <v>0</v>
      </c>
      <c r="J390" s="46">
        <f t="shared" si="98"/>
        <v>1.5</v>
      </c>
      <c r="K390" s="46">
        <f t="shared" si="98"/>
        <v>1.5</v>
      </c>
      <c r="L390" s="46">
        <f t="shared" si="98"/>
        <v>0</v>
      </c>
    </row>
    <row r="391" spans="1:12" ht="30">
      <c r="A391" s="6" t="s">
        <v>20</v>
      </c>
      <c r="B391" s="42" t="s">
        <v>69</v>
      </c>
      <c r="C391" s="42" t="s">
        <v>13</v>
      </c>
      <c r="D391" s="42" t="s">
        <v>41</v>
      </c>
      <c r="E391" s="38">
        <v>6300191100</v>
      </c>
      <c r="F391" s="38">
        <v>240</v>
      </c>
      <c r="G391" s="36"/>
      <c r="H391" s="46">
        <f t="shared" si="98"/>
        <v>11</v>
      </c>
      <c r="I391" s="258">
        <f t="shared" si="97"/>
        <v>0</v>
      </c>
      <c r="J391" s="46">
        <f t="shared" si="98"/>
        <v>1.5</v>
      </c>
      <c r="K391" s="46">
        <f t="shared" si="98"/>
        <v>1.5</v>
      </c>
      <c r="L391" s="46">
        <f t="shared" si="98"/>
        <v>0</v>
      </c>
    </row>
    <row r="392" spans="1:12" ht="15">
      <c r="A392" s="7" t="s">
        <v>8</v>
      </c>
      <c r="B392" s="42" t="s">
        <v>69</v>
      </c>
      <c r="C392" s="42" t="s">
        <v>13</v>
      </c>
      <c r="D392" s="42" t="s">
        <v>41</v>
      </c>
      <c r="E392" s="38">
        <v>6300191100</v>
      </c>
      <c r="F392" s="38">
        <v>240</v>
      </c>
      <c r="G392" s="38">
        <v>1</v>
      </c>
      <c r="H392" s="46">
        <v>11</v>
      </c>
      <c r="I392" s="258">
        <f t="shared" si="97"/>
        <v>0</v>
      </c>
      <c r="J392" s="46">
        <v>1.5</v>
      </c>
      <c r="K392" s="46">
        <v>1.5</v>
      </c>
      <c r="L392" s="46"/>
    </row>
    <row r="393" spans="1:12" ht="75">
      <c r="A393" s="145" t="s">
        <v>497</v>
      </c>
      <c r="B393" s="42" t="s">
        <v>69</v>
      </c>
      <c r="C393" s="42" t="s">
        <v>13</v>
      </c>
      <c r="D393" s="42" t="s">
        <v>41</v>
      </c>
      <c r="E393" s="38">
        <v>6300291100</v>
      </c>
      <c r="F393" s="36"/>
      <c r="G393" s="36"/>
      <c r="H393" s="46">
        <f t="shared" si="98"/>
        <v>11</v>
      </c>
      <c r="I393" s="258">
        <f t="shared" si="97"/>
        <v>0</v>
      </c>
      <c r="J393" s="46">
        <f t="shared" si="98"/>
        <v>1.5</v>
      </c>
      <c r="K393" s="46">
        <f t="shared" si="98"/>
        <v>1.5</v>
      </c>
      <c r="L393" s="46">
        <f t="shared" si="98"/>
        <v>0</v>
      </c>
    </row>
    <row r="394" spans="1:12" ht="30">
      <c r="A394" s="31" t="s">
        <v>216</v>
      </c>
      <c r="B394" s="42" t="s">
        <v>69</v>
      </c>
      <c r="C394" s="42" t="s">
        <v>13</v>
      </c>
      <c r="D394" s="42" t="s">
        <v>41</v>
      </c>
      <c r="E394" s="38">
        <v>6300291100</v>
      </c>
      <c r="F394" s="38">
        <v>200</v>
      </c>
      <c r="G394" s="36"/>
      <c r="H394" s="46">
        <f t="shared" si="98"/>
        <v>11</v>
      </c>
      <c r="I394" s="258">
        <f t="shared" si="97"/>
        <v>0</v>
      </c>
      <c r="J394" s="46">
        <f t="shared" si="98"/>
        <v>1.5</v>
      </c>
      <c r="K394" s="46">
        <f t="shared" si="98"/>
        <v>1.5</v>
      </c>
      <c r="L394" s="46">
        <f t="shared" si="98"/>
        <v>0</v>
      </c>
    </row>
    <row r="395" spans="1:12" ht="30">
      <c r="A395" s="6" t="s">
        <v>20</v>
      </c>
      <c r="B395" s="42" t="s">
        <v>69</v>
      </c>
      <c r="C395" s="42" t="s">
        <v>13</v>
      </c>
      <c r="D395" s="42" t="s">
        <v>41</v>
      </c>
      <c r="E395" s="38">
        <v>6300291100</v>
      </c>
      <c r="F395" s="38">
        <v>240</v>
      </c>
      <c r="G395" s="36"/>
      <c r="H395" s="46">
        <f t="shared" si="98"/>
        <v>11</v>
      </c>
      <c r="I395" s="258">
        <f t="shared" si="97"/>
        <v>0</v>
      </c>
      <c r="J395" s="46">
        <f t="shared" si="98"/>
        <v>1.5</v>
      </c>
      <c r="K395" s="46">
        <f t="shared" si="98"/>
        <v>1.5</v>
      </c>
      <c r="L395" s="46">
        <f t="shared" si="98"/>
        <v>0</v>
      </c>
    </row>
    <row r="396" spans="1:12" ht="15">
      <c r="A396" s="7" t="s">
        <v>8</v>
      </c>
      <c r="B396" s="42" t="s">
        <v>69</v>
      </c>
      <c r="C396" s="42" t="s">
        <v>13</v>
      </c>
      <c r="D396" s="42" t="s">
        <v>41</v>
      </c>
      <c r="E396" s="38">
        <v>6300291100</v>
      </c>
      <c r="F396" s="38">
        <v>240</v>
      </c>
      <c r="G396" s="38">
        <v>1</v>
      </c>
      <c r="H396" s="46">
        <v>11</v>
      </c>
      <c r="I396" s="258">
        <f t="shared" si="97"/>
        <v>0</v>
      </c>
      <c r="J396" s="46">
        <v>1.5</v>
      </c>
      <c r="K396" s="46">
        <v>1.5</v>
      </c>
      <c r="L396" s="46"/>
    </row>
    <row r="397" spans="1:14" ht="28.5">
      <c r="A397" s="5" t="s">
        <v>129</v>
      </c>
      <c r="B397" s="112" t="s">
        <v>69</v>
      </c>
      <c r="C397" s="112" t="s">
        <v>130</v>
      </c>
      <c r="D397" s="41"/>
      <c r="E397" s="36"/>
      <c r="F397" s="36"/>
      <c r="G397" s="36"/>
      <c r="H397" s="258" t="e">
        <f>H398+#REF!+H441</f>
        <v>#REF!</v>
      </c>
      <c r="I397" s="258">
        <f t="shared" si="89"/>
        <v>0</v>
      </c>
      <c r="J397" s="258">
        <f>J398</f>
        <v>77</v>
      </c>
      <c r="K397" s="262">
        <f>K398</f>
        <v>77</v>
      </c>
      <c r="L397" s="262">
        <f>L398</f>
        <v>30</v>
      </c>
      <c r="M397" s="27"/>
      <c r="N397" s="27"/>
    </row>
    <row r="398" spans="1:14" ht="34.5" customHeight="1">
      <c r="A398" s="5" t="s">
        <v>158</v>
      </c>
      <c r="B398" s="112" t="s">
        <v>69</v>
      </c>
      <c r="C398" s="112" t="s">
        <v>130</v>
      </c>
      <c r="D398" s="112" t="s">
        <v>134</v>
      </c>
      <c r="E398" s="259"/>
      <c r="F398" s="259"/>
      <c r="G398" s="259"/>
      <c r="H398" s="258" t="e">
        <f aca="true" t="shared" si="99" ref="H398:L399">H399</f>
        <v>#REF!</v>
      </c>
      <c r="I398" s="258">
        <f t="shared" si="89"/>
        <v>0</v>
      </c>
      <c r="J398" s="258">
        <f>J399+J404</f>
        <v>77</v>
      </c>
      <c r="K398" s="262">
        <f>K399+K404</f>
        <v>77</v>
      </c>
      <c r="L398" s="262">
        <f>L399+L404</f>
        <v>30</v>
      </c>
      <c r="M398" s="27"/>
      <c r="N398" s="27"/>
    </row>
    <row r="399" spans="1:14" ht="15">
      <c r="A399" s="6" t="s">
        <v>16</v>
      </c>
      <c r="B399" s="42" t="s">
        <v>69</v>
      </c>
      <c r="C399" s="42" t="s">
        <v>130</v>
      </c>
      <c r="D399" s="42" t="s">
        <v>134</v>
      </c>
      <c r="E399" s="38">
        <v>9000000000</v>
      </c>
      <c r="F399" s="36"/>
      <c r="G399" s="36"/>
      <c r="H399" s="46" t="e">
        <f t="shared" si="99"/>
        <v>#REF!</v>
      </c>
      <c r="I399" s="258">
        <f t="shared" si="89"/>
        <v>0</v>
      </c>
      <c r="J399" s="46">
        <f t="shared" si="99"/>
        <v>30</v>
      </c>
      <c r="K399" s="46">
        <f t="shared" si="99"/>
        <v>30</v>
      </c>
      <c r="L399" s="46">
        <f t="shared" si="99"/>
        <v>30</v>
      </c>
      <c r="M399" s="24"/>
      <c r="N399" s="24"/>
    </row>
    <row r="400" spans="1:14" ht="51" customHeight="1">
      <c r="A400" s="6" t="s">
        <v>417</v>
      </c>
      <c r="B400" s="42" t="s">
        <v>69</v>
      </c>
      <c r="C400" s="42" t="s">
        <v>130</v>
      </c>
      <c r="D400" s="42" t="s">
        <v>134</v>
      </c>
      <c r="E400" s="38">
        <v>9000090310</v>
      </c>
      <c r="F400" s="36"/>
      <c r="G400" s="36"/>
      <c r="H400" s="46" t="e">
        <f>#REF!+H401+#REF!+H425</f>
        <v>#REF!</v>
      </c>
      <c r="I400" s="258">
        <f t="shared" si="89"/>
        <v>0</v>
      </c>
      <c r="J400" s="46">
        <f>J401</f>
        <v>30</v>
      </c>
      <c r="K400" s="46">
        <f>K401</f>
        <v>30</v>
      </c>
      <c r="L400" s="46">
        <f>L401</f>
        <v>30</v>
      </c>
      <c r="M400" s="24"/>
      <c r="N400" s="24"/>
    </row>
    <row r="401" spans="1:14" ht="30" customHeight="1">
      <c r="A401" s="31" t="s">
        <v>216</v>
      </c>
      <c r="B401" s="42" t="s">
        <v>69</v>
      </c>
      <c r="C401" s="42" t="s">
        <v>130</v>
      </c>
      <c r="D401" s="42" t="s">
        <v>134</v>
      </c>
      <c r="E401" s="38">
        <v>9000090310</v>
      </c>
      <c r="F401" s="38">
        <v>200</v>
      </c>
      <c r="G401" s="36"/>
      <c r="H401" s="46">
        <f aca="true" t="shared" si="100" ref="H401:L402">H402</f>
        <v>4860</v>
      </c>
      <c r="I401" s="258">
        <f t="shared" si="89"/>
        <v>0</v>
      </c>
      <c r="J401" s="46">
        <f t="shared" si="100"/>
        <v>30</v>
      </c>
      <c r="K401" s="46">
        <f t="shared" si="100"/>
        <v>30</v>
      </c>
      <c r="L401" s="46">
        <f t="shared" si="100"/>
        <v>30</v>
      </c>
      <c r="M401" s="24"/>
      <c r="N401" s="24"/>
    </row>
    <row r="402" spans="1:14" ht="30">
      <c r="A402" s="6" t="s">
        <v>20</v>
      </c>
      <c r="B402" s="42" t="s">
        <v>69</v>
      </c>
      <c r="C402" s="42" t="s">
        <v>130</v>
      </c>
      <c r="D402" s="42" t="s">
        <v>134</v>
      </c>
      <c r="E402" s="38">
        <v>9000090310</v>
      </c>
      <c r="F402" s="38">
        <v>240</v>
      </c>
      <c r="G402" s="36"/>
      <c r="H402" s="46">
        <f t="shared" si="100"/>
        <v>4860</v>
      </c>
      <c r="I402" s="258">
        <f t="shared" si="89"/>
        <v>0</v>
      </c>
      <c r="J402" s="46">
        <f t="shared" si="100"/>
        <v>30</v>
      </c>
      <c r="K402" s="46">
        <f t="shared" si="100"/>
        <v>30</v>
      </c>
      <c r="L402" s="46">
        <f t="shared" si="100"/>
        <v>30</v>
      </c>
      <c r="M402" s="24"/>
      <c r="N402" s="24"/>
    </row>
    <row r="403" spans="1:14" ht="15">
      <c r="A403" s="7" t="s">
        <v>8</v>
      </c>
      <c r="B403" s="42" t="s">
        <v>69</v>
      </c>
      <c r="C403" s="42" t="s">
        <v>130</v>
      </c>
      <c r="D403" s="42" t="s">
        <v>134</v>
      </c>
      <c r="E403" s="38">
        <v>9000090310</v>
      </c>
      <c r="F403" s="38">
        <v>240</v>
      </c>
      <c r="G403" s="38">
        <v>1</v>
      </c>
      <c r="H403" s="46">
        <v>4860</v>
      </c>
      <c r="I403" s="258">
        <f t="shared" si="89"/>
        <v>0</v>
      </c>
      <c r="J403" s="46">
        <v>30</v>
      </c>
      <c r="K403" s="46">
        <v>30</v>
      </c>
      <c r="L403" s="46">
        <v>30</v>
      </c>
      <c r="M403" s="20"/>
      <c r="N403" s="20"/>
    </row>
    <row r="404" spans="1:12" ht="30">
      <c r="A404" s="31" t="s">
        <v>537</v>
      </c>
      <c r="B404" s="42" t="s">
        <v>69</v>
      </c>
      <c r="C404" s="42" t="s">
        <v>130</v>
      </c>
      <c r="D404" s="42" t="s">
        <v>134</v>
      </c>
      <c r="E404" s="38">
        <v>5500000000</v>
      </c>
      <c r="F404" s="36"/>
      <c r="G404" s="36"/>
      <c r="H404" s="46" t="e">
        <f>#REF!</f>
        <v>#REF!</v>
      </c>
      <c r="I404" s="258">
        <f aca="true" t="shared" si="101" ref="I404:I416">J404-K404</f>
        <v>0</v>
      </c>
      <c r="J404" s="46">
        <f>J405+J413+J417+J421+J409</f>
        <v>47</v>
      </c>
      <c r="K404" s="46">
        <f>K405+K413+K417+K421+K409</f>
        <v>47</v>
      </c>
      <c r="L404" s="46">
        <f>L405+L413+L417+L421+L409</f>
        <v>0</v>
      </c>
    </row>
    <row r="405" spans="1:12" ht="45">
      <c r="A405" s="31" t="s">
        <v>455</v>
      </c>
      <c r="B405" s="42" t="s">
        <v>69</v>
      </c>
      <c r="C405" s="42" t="s">
        <v>130</v>
      </c>
      <c r="D405" s="42" t="s">
        <v>134</v>
      </c>
      <c r="E405" s="38">
        <v>5500191040</v>
      </c>
      <c r="F405" s="36"/>
      <c r="G405" s="36"/>
      <c r="H405" s="46">
        <f aca="true" t="shared" si="102" ref="H405:L423">H406</f>
        <v>8</v>
      </c>
      <c r="I405" s="258">
        <f t="shared" si="101"/>
        <v>0</v>
      </c>
      <c r="J405" s="46">
        <f t="shared" si="102"/>
        <v>6</v>
      </c>
      <c r="K405" s="46">
        <f t="shared" si="102"/>
        <v>6</v>
      </c>
      <c r="L405" s="46">
        <f t="shared" si="102"/>
        <v>0</v>
      </c>
    </row>
    <row r="406" spans="1:12" ht="30">
      <c r="A406" s="31" t="s">
        <v>216</v>
      </c>
      <c r="B406" s="42" t="s">
        <v>69</v>
      </c>
      <c r="C406" s="42" t="s">
        <v>130</v>
      </c>
      <c r="D406" s="42" t="s">
        <v>134</v>
      </c>
      <c r="E406" s="38">
        <v>5500191040</v>
      </c>
      <c r="F406" s="38">
        <v>200</v>
      </c>
      <c r="G406" s="36"/>
      <c r="H406" s="46">
        <f t="shared" si="102"/>
        <v>8</v>
      </c>
      <c r="I406" s="258">
        <f t="shared" si="101"/>
        <v>0</v>
      </c>
      <c r="J406" s="46">
        <f t="shared" si="102"/>
        <v>6</v>
      </c>
      <c r="K406" s="46">
        <f t="shared" si="102"/>
        <v>6</v>
      </c>
      <c r="L406" s="46">
        <f t="shared" si="102"/>
        <v>0</v>
      </c>
    </row>
    <row r="407" spans="1:12" ht="30">
      <c r="A407" s="6" t="s">
        <v>20</v>
      </c>
      <c r="B407" s="42" t="s">
        <v>69</v>
      </c>
      <c r="C407" s="42" t="s">
        <v>130</v>
      </c>
      <c r="D407" s="42" t="s">
        <v>134</v>
      </c>
      <c r="E407" s="38">
        <v>5500191040</v>
      </c>
      <c r="F407" s="38">
        <v>240</v>
      </c>
      <c r="G407" s="36"/>
      <c r="H407" s="46">
        <f t="shared" si="102"/>
        <v>8</v>
      </c>
      <c r="I407" s="258">
        <f t="shared" si="101"/>
        <v>0</v>
      </c>
      <c r="J407" s="46">
        <f t="shared" si="102"/>
        <v>6</v>
      </c>
      <c r="K407" s="46">
        <f t="shared" si="102"/>
        <v>6</v>
      </c>
      <c r="L407" s="46">
        <f t="shared" si="102"/>
        <v>0</v>
      </c>
    </row>
    <row r="408" spans="1:12" ht="15">
      <c r="A408" s="7" t="s">
        <v>8</v>
      </c>
      <c r="B408" s="42" t="s">
        <v>69</v>
      </c>
      <c r="C408" s="42" t="s">
        <v>130</v>
      </c>
      <c r="D408" s="42" t="s">
        <v>134</v>
      </c>
      <c r="E408" s="38">
        <v>5500191040</v>
      </c>
      <c r="F408" s="38">
        <v>240</v>
      </c>
      <c r="G408" s="38">
        <v>1</v>
      </c>
      <c r="H408" s="46">
        <v>8</v>
      </c>
      <c r="I408" s="258">
        <f t="shared" si="101"/>
        <v>0</v>
      </c>
      <c r="J408" s="46">
        <v>6</v>
      </c>
      <c r="K408" s="46">
        <v>6</v>
      </c>
      <c r="L408" s="46"/>
    </row>
    <row r="409" spans="1:12" ht="45">
      <c r="A409" s="31" t="s">
        <v>456</v>
      </c>
      <c r="B409" s="42" t="s">
        <v>69</v>
      </c>
      <c r="C409" s="42" t="s">
        <v>130</v>
      </c>
      <c r="D409" s="42" t="s">
        <v>134</v>
      </c>
      <c r="E409" s="38">
        <v>5500291040</v>
      </c>
      <c r="F409" s="36"/>
      <c r="G409" s="36"/>
      <c r="H409" s="46">
        <f t="shared" si="102"/>
        <v>8</v>
      </c>
      <c r="I409" s="258">
        <f>J409-K409</f>
        <v>0</v>
      </c>
      <c r="J409" s="46">
        <f t="shared" si="102"/>
        <v>5</v>
      </c>
      <c r="K409" s="46">
        <f t="shared" si="102"/>
        <v>5</v>
      </c>
      <c r="L409" s="46">
        <f t="shared" si="102"/>
        <v>0</v>
      </c>
    </row>
    <row r="410" spans="1:12" ht="30">
      <c r="A410" s="31" t="s">
        <v>216</v>
      </c>
      <c r="B410" s="42" t="s">
        <v>69</v>
      </c>
      <c r="C410" s="42" t="s">
        <v>130</v>
      </c>
      <c r="D410" s="42" t="s">
        <v>134</v>
      </c>
      <c r="E410" s="38">
        <v>5500291040</v>
      </c>
      <c r="F410" s="38">
        <v>200</v>
      </c>
      <c r="G410" s="36"/>
      <c r="H410" s="46">
        <f t="shared" si="102"/>
        <v>8</v>
      </c>
      <c r="I410" s="258">
        <f>J410-K410</f>
        <v>0</v>
      </c>
      <c r="J410" s="46">
        <f t="shared" si="102"/>
        <v>5</v>
      </c>
      <c r="K410" s="46">
        <f t="shared" si="102"/>
        <v>5</v>
      </c>
      <c r="L410" s="46">
        <f t="shared" si="102"/>
        <v>0</v>
      </c>
    </row>
    <row r="411" spans="1:12" ht="30">
      <c r="A411" s="6" t="s">
        <v>20</v>
      </c>
      <c r="B411" s="42" t="s">
        <v>69</v>
      </c>
      <c r="C411" s="42" t="s">
        <v>130</v>
      </c>
      <c r="D411" s="42" t="s">
        <v>134</v>
      </c>
      <c r="E411" s="38">
        <v>5500291040</v>
      </c>
      <c r="F411" s="38">
        <v>240</v>
      </c>
      <c r="G411" s="36"/>
      <c r="H411" s="46">
        <f t="shared" si="102"/>
        <v>8</v>
      </c>
      <c r="I411" s="258">
        <f>J411-K411</f>
        <v>0</v>
      </c>
      <c r="J411" s="46">
        <f t="shared" si="102"/>
        <v>5</v>
      </c>
      <c r="K411" s="46">
        <f t="shared" si="102"/>
        <v>5</v>
      </c>
      <c r="L411" s="46">
        <f t="shared" si="102"/>
        <v>0</v>
      </c>
    </row>
    <row r="412" spans="1:12" ht="15">
      <c r="A412" s="7" t="s">
        <v>8</v>
      </c>
      <c r="B412" s="42" t="s">
        <v>69</v>
      </c>
      <c r="C412" s="42" t="s">
        <v>130</v>
      </c>
      <c r="D412" s="42" t="s">
        <v>134</v>
      </c>
      <c r="E412" s="38">
        <v>5500291040</v>
      </c>
      <c r="F412" s="38">
        <v>240</v>
      </c>
      <c r="G412" s="38">
        <v>1</v>
      </c>
      <c r="H412" s="46">
        <v>8</v>
      </c>
      <c r="I412" s="258">
        <f>J412-K412</f>
        <v>0</v>
      </c>
      <c r="J412" s="46">
        <v>5</v>
      </c>
      <c r="K412" s="46">
        <v>5</v>
      </c>
      <c r="L412" s="46"/>
    </row>
    <row r="413" spans="1:12" ht="45">
      <c r="A413" s="31" t="s">
        <v>457</v>
      </c>
      <c r="B413" s="42" t="s">
        <v>69</v>
      </c>
      <c r="C413" s="42" t="s">
        <v>130</v>
      </c>
      <c r="D413" s="42" t="s">
        <v>134</v>
      </c>
      <c r="E413" s="38">
        <v>5500391040</v>
      </c>
      <c r="F413" s="36"/>
      <c r="G413" s="36"/>
      <c r="H413" s="46">
        <f t="shared" si="102"/>
        <v>8</v>
      </c>
      <c r="I413" s="258">
        <f t="shared" si="101"/>
        <v>0</v>
      </c>
      <c r="J413" s="46">
        <f t="shared" si="102"/>
        <v>30</v>
      </c>
      <c r="K413" s="46">
        <f t="shared" si="102"/>
        <v>30</v>
      </c>
      <c r="L413" s="46">
        <f t="shared" si="102"/>
        <v>0</v>
      </c>
    </row>
    <row r="414" spans="1:12" ht="30">
      <c r="A414" s="31" t="s">
        <v>216</v>
      </c>
      <c r="B414" s="42" t="s">
        <v>69</v>
      </c>
      <c r="C414" s="42" t="s">
        <v>130</v>
      </c>
      <c r="D414" s="42" t="s">
        <v>134</v>
      </c>
      <c r="E414" s="38">
        <v>5500391040</v>
      </c>
      <c r="F414" s="38">
        <v>200</v>
      </c>
      <c r="G414" s="36"/>
      <c r="H414" s="46">
        <f t="shared" si="102"/>
        <v>8</v>
      </c>
      <c r="I414" s="258">
        <f t="shared" si="101"/>
        <v>0</v>
      </c>
      <c r="J414" s="46">
        <f t="shared" si="102"/>
        <v>30</v>
      </c>
      <c r="K414" s="46">
        <f t="shared" si="102"/>
        <v>30</v>
      </c>
      <c r="L414" s="46">
        <f t="shared" si="102"/>
        <v>0</v>
      </c>
    </row>
    <row r="415" spans="1:12" ht="30">
      <c r="A415" s="6" t="s">
        <v>20</v>
      </c>
      <c r="B415" s="42" t="s">
        <v>69</v>
      </c>
      <c r="C415" s="42" t="s">
        <v>130</v>
      </c>
      <c r="D415" s="42" t="s">
        <v>134</v>
      </c>
      <c r="E415" s="38">
        <v>5500391040</v>
      </c>
      <c r="F415" s="38">
        <v>240</v>
      </c>
      <c r="G415" s="36"/>
      <c r="H415" s="46">
        <f t="shared" si="102"/>
        <v>8</v>
      </c>
      <c r="I415" s="258">
        <f t="shared" si="101"/>
        <v>0</v>
      </c>
      <c r="J415" s="46">
        <f t="shared" si="102"/>
        <v>30</v>
      </c>
      <c r="K415" s="46">
        <f t="shared" si="102"/>
        <v>30</v>
      </c>
      <c r="L415" s="46">
        <f t="shared" si="102"/>
        <v>0</v>
      </c>
    </row>
    <row r="416" spans="1:12" ht="15">
      <c r="A416" s="7" t="s">
        <v>8</v>
      </c>
      <c r="B416" s="42" t="s">
        <v>69</v>
      </c>
      <c r="C416" s="42" t="s">
        <v>130</v>
      </c>
      <c r="D416" s="42" t="s">
        <v>134</v>
      </c>
      <c r="E416" s="38">
        <v>5500391040</v>
      </c>
      <c r="F416" s="38">
        <v>240</v>
      </c>
      <c r="G416" s="38">
        <v>1</v>
      </c>
      <c r="H416" s="46">
        <v>8</v>
      </c>
      <c r="I416" s="258">
        <f t="shared" si="101"/>
        <v>0</v>
      </c>
      <c r="J416" s="46">
        <v>30</v>
      </c>
      <c r="K416" s="46">
        <v>30</v>
      </c>
      <c r="L416" s="46"/>
    </row>
    <row r="417" spans="1:12" ht="30">
      <c r="A417" s="31" t="s">
        <v>458</v>
      </c>
      <c r="B417" s="42" t="s">
        <v>69</v>
      </c>
      <c r="C417" s="42" t="s">
        <v>130</v>
      </c>
      <c r="D417" s="42" t="s">
        <v>134</v>
      </c>
      <c r="E417" s="38">
        <v>5500491040</v>
      </c>
      <c r="F417" s="36"/>
      <c r="G417" s="36"/>
      <c r="H417" s="46">
        <f t="shared" si="102"/>
        <v>8</v>
      </c>
      <c r="I417" s="258">
        <f aca="true" t="shared" si="103" ref="I417:I424">J417-K417</f>
        <v>0</v>
      </c>
      <c r="J417" s="46">
        <f t="shared" si="102"/>
        <v>3</v>
      </c>
      <c r="K417" s="46">
        <f t="shared" si="102"/>
        <v>3</v>
      </c>
      <c r="L417" s="46">
        <f t="shared" si="102"/>
        <v>0</v>
      </c>
    </row>
    <row r="418" spans="1:12" ht="30">
      <c r="A418" s="31" t="s">
        <v>216</v>
      </c>
      <c r="B418" s="42" t="s">
        <v>69</v>
      </c>
      <c r="C418" s="42" t="s">
        <v>130</v>
      </c>
      <c r="D418" s="42" t="s">
        <v>134</v>
      </c>
      <c r="E418" s="38">
        <v>5500491040</v>
      </c>
      <c r="F418" s="38">
        <v>200</v>
      </c>
      <c r="G418" s="36"/>
      <c r="H418" s="46">
        <f t="shared" si="102"/>
        <v>8</v>
      </c>
      <c r="I418" s="258">
        <f t="shared" si="103"/>
        <v>0</v>
      </c>
      <c r="J418" s="46">
        <f t="shared" si="102"/>
        <v>3</v>
      </c>
      <c r="K418" s="46">
        <f t="shared" si="102"/>
        <v>3</v>
      </c>
      <c r="L418" s="46">
        <f t="shared" si="102"/>
        <v>0</v>
      </c>
    </row>
    <row r="419" spans="1:12" ht="30">
      <c r="A419" s="6" t="s">
        <v>20</v>
      </c>
      <c r="B419" s="42" t="s">
        <v>69</v>
      </c>
      <c r="C419" s="42" t="s">
        <v>130</v>
      </c>
      <c r="D419" s="42" t="s">
        <v>134</v>
      </c>
      <c r="E419" s="38">
        <v>5500491040</v>
      </c>
      <c r="F419" s="38">
        <v>240</v>
      </c>
      <c r="G419" s="36"/>
      <c r="H419" s="46">
        <f t="shared" si="102"/>
        <v>8</v>
      </c>
      <c r="I419" s="258">
        <f t="shared" si="103"/>
        <v>0</v>
      </c>
      <c r="J419" s="46">
        <f t="shared" si="102"/>
        <v>3</v>
      </c>
      <c r="K419" s="46">
        <f t="shared" si="102"/>
        <v>3</v>
      </c>
      <c r="L419" s="46">
        <f t="shared" si="102"/>
        <v>0</v>
      </c>
    </row>
    <row r="420" spans="1:12" ht="15">
      <c r="A420" s="7" t="s">
        <v>8</v>
      </c>
      <c r="B420" s="42" t="s">
        <v>69</v>
      </c>
      <c r="C420" s="42" t="s">
        <v>130</v>
      </c>
      <c r="D420" s="42" t="s">
        <v>134</v>
      </c>
      <c r="E420" s="38">
        <v>5500491040</v>
      </c>
      <c r="F420" s="38">
        <v>240</v>
      </c>
      <c r="G420" s="38">
        <v>1</v>
      </c>
      <c r="H420" s="46">
        <v>8</v>
      </c>
      <c r="I420" s="258">
        <f t="shared" si="103"/>
        <v>0</v>
      </c>
      <c r="J420" s="46">
        <v>3</v>
      </c>
      <c r="K420" s="46">
        <v>3</v>
      </c>
      <c r="L420" s="46"/>
    </row>
    <row r="421" spans="1:12" ht="45">
      <c r="A421" s="31" t="s">
        <v>459</v>
      </c>
      <c r="B421" s="42" t="s">
        <v>69</v>
      </c>
      <c r="C421" s="42" t="s">
        <v>130</v>
      </c>
      <c r="D421" s="42" t="s">
        <v>134</v>
      </c>
      <c r="E421" s="38">
        <v>5500591040</v>
      </c>
      <c r="F421" s="36"/>
      <c r="G421" s="36"/>
      <c r="H421" s="46">
        <f t="shared" si="102"/>
        <v>8</v>
      </c>
      <c r="I421" s="258">
        <f t="shared" si="103"/>
        <v>0</v>
      </c>
      <c r="J421" s="46">
        <f t="shared" si="102"/>
        <v>3</v>
      </c>
      <c r="K421" s="46">
        <f t="shared" si="102"/>
        <v>3</v>
      </c>
      <c r="L421" s="46">
        <f t="shared" si="102"/>
        <v>0</v>
      </c>
    </row>
    <row r="422" spans="1:12" ht="30">
      <c r="A422" s="31" t="s">
        <v>216</v>
      </c>
      <c r="B422" s="42" t="s">
        <v>69</v>
      </c>
      <c r="C422" s="42" t="s">
        <v>130</v>
      </c>
      <c r="D422" s="42" t="s">
        <v>134</v>
      </c>
      <c r="E422" s="38">
        <v>5500591040</v>
      </c>
      <c r="F422" s="38">
        <v>200</v>
      </c>
      <c r="G422" s="36"/>
      <c r="H422" s="46">
        <f t="shared" si="102"/>
        <v>8</v>
      </c>
      <c r="I422" s="258">
        <f t="shared" si="103"/>
        <v>0</v>
      </c>
      <c r="J422" s="46">
        <f t="shared" si="102"/>
        <v>3</v>
      </c>
      <c r="K422" s="46">
        <f t="shared" si="102"/>
        <v>3</v>
      </c>
      <c r="L422" s="46">
        <f t="shared" si="102"/>
        <v>0</v>
      </c>
    </row>
    <row r="423" spans="1:12" ht="30">
      <c r="A423" s="6" t="s">
        <v>20</v>
      </c>
      <c r="B423" s="42" t="s">
        <v>69</v>
      </c>
      <c r="C423" s="42" t="s">
        <v>130</v>
      </c>
      <c r="D423" s="42" t="s">
        <v>134</v>
      </c>
      <c r="E423" s="38">
        <v>5500591040</v>
      </c>
      <c r="F423" s="38">
        <v>240</v>
      </c>
      <c r="G423" s="36"/>
      <c r="H423" s="46">
        <f t="shared" si="102"/>
        <v>8</v>
      </c>
      <c r="I423" s="258">
        <f t="shared" si="103"/>
        <v>0</v>
      </c>
      <c r="J423" s="46">
        <f t="shared" si="102"/>
        <v>3</v>
      </c>
      <c r="K423" s="46">
        <f t="shared" si="102"/>
        <v>3</v>
      </c>
      <c r="L423" s="46">
        <f t="shared" si="102"/>
        <v>0</v>
      </c>
    </row>
    <row r="424" spans="1:12" ht="15">
      <c r="A424" s="7" t="s">
        <v>8</v>
      </c>
      <c r="B424" s="42" t="s">
        <v>69</v>
      </c>
      <c r="C424" s="42" t="s">
        <v>130</v>
      </c>
      <c r="D424" s="42" t="s">
        <v>134</v>
      </c>
      <c r="E424" s="38">
        <v>5500591040</v>
      </c>
      <c r="F424" s="38">
        <v>240</v>
      </c>
      <c r="G424" s="38">
        <v>1</v>
      </c>
      <c r="H424" s="46">
        <v>8</v>
      </c>
      <c r="I424" s="258">
        <f t="shared" si="103"/>
        <v>0</v>
      </c>
      <c r="J424" s="46">
        <v>3</v>
      </c>
      <c r="K424" s="46">
        <v>3</v>
      </c>
      <c r="L424" s="46"/>
    </row>
    <row r="425" spans="1:12" ht="15">
      <c r="A425" s="5" t="s">
        <v>77</v>
      </c>
      <c r="B425" s="112" t="s">
        <v>69</v>
      </c>
      <c r="C425" s="112" t="s">
        <v>78</v>
      </c>
      <c r="D425" s="41"/>
      <c r="E425" s="36"/>
      <c r="F425" s="36"/>
      <c r="G425" s="36"/>
      <c r="H425" s="258" t="e">
        <f>H434+H443+H426+H484</f>
        <v>#REF!</v>
      </c>
      <c r="I425" s="258">
        <f aca="true" t="shared" si="104" ref="I425:I444">J425-K425</f>
        <v>0</v>
      </c>
      <c r="J425" s="258">
        <f>J434+J443+J426+J484+J428</f>
        <v>16603</v>
      </c>
      <c r="K425" s="262">
        <f>K434+K443+K426+K484+K428</f>
        <v>16603</v>
      </c>
      <c r="L425" s="262">
        <f>L434+L443+L426+L484+L428</f>
        <v>16298</v>
      </c>
    </row>
    <row r="426" spans="1:12" ht="15" customHeight="1" hidden="1">
      <c r="A426" s="5" t="s">
        <v>79</v>
      </c>
      <c r="B426" s="112" t="s">
        <v>69</v>
      </c>
      <c r="C426" s="112" t="s">
        <v>78</v>
      </c>
      <c r="D426" s="112" t="s">
        <v>80</v>
      </c>
      <c r="E426" s="259"/>
      <c r="F426" s="259"/>
      <c r="G426" s="259"/>
      <c r="H426" s="258" t="e">
        <f>H427</f>
        <v>#REF!</v>
      </c>
      <c r="I426" s="258">
        <f t="shared" si="104"/>
        <v>0</v>
      </c>
      <c r="J426" s="258">
        <f>J427</f>
        <v>0</v>
      </c>
      <c r="K426" s="262">
        <f>K427</f>
        <v>0</v>
      </c>
      <c r="L426" s="262">
        <f>L427</f>
        <v>0</v>
      </c>
    </row>
    <row r="427" spans="1:12" ht="15" customHeight="1" hidden="1">
      <c r="A427" s="6" t="s">
        <v>16</v>
      </c>
      <c r="B427" s="42" t="s">
        <v>69</v>
      </c>
      <c r="C427" s="42" t="s">
        <v>78</v>
      </c>
      <c r="D427" s="42" t="s">
        <v>80</v>
      </c>
      <c r="E427" s="38">
        <v>9000000000</v>
      </c>
      <c r="F427" s="36"/>
      <c r="G427" s="36"/>
      <c r="H427" s="46" t="e">
        <f>#REF!</f>
        <v>#REF!</v>
      </c>
      <c r="I427" s="258">
        <f t="shared" si="104"/>
        <v>0</v>
      </c>
      <c r="J427" s="46"/>
      <c r="K427" s="46"/>
      <c r="L427" s="46"/>
    </row>
    <row r="428" spans="1:12" ht="17.25" customHeight="1" hidden="1">
      <c r="A428" s="196" t="s">
        <v>79</v>
      </c>
      <c r="B428" s="112" t="s">
        <v>69</v>
      </c>
      <c r="C428" s="112" t="s">
        <v>78</v>
      </c>
      <c r="D428" s="112" t="s">
        <v>80</v>
      </c>
      <c r="E428" s="259"/>
      <c r="F428" s="259"/>
      <c r="G428" s="259"/>
      <c r="H428" s="258" t="e">
        <f>#REF!+H429</f>
        <v>#REF!</v>
      </c>
      <c r="I428" s="258">
        <f aca="true" t="shared" si="105" ref="I428:I433">J428-K428</f>
        <v>0</v>
      </c>
      <c r="J428" s="258">
        <f aca="true" t="shared" si="106" ref="J428:L432">J429</f>
        <v>0</v>
      </c>
      <c r="K428" s="262">
        <f t="shared" si="106"/>
        <v>0</v>
      </c>
      <c r="L428" s="262">
        <f t="shared" si="106"/>
        <v>0</v>
      </c>
    </row>
    <row r="429" spans="1:12" ht="15" customHeight="1" hidden="1">
      <c r="A429" s="6" t="s">
        <v>16</v>
      </c>
      <c r="B429" s="38">
        <v>500</v>
      </c>
      <c r="C429" s="42" t="s">
        <v>78</v>
      </c>
      <c r="D429" s="42" t="s">
        <v>80</v>
      </c>
      <c r="E429" s="38">
        <v>9000000000</v>
      </c>
      <c r="F429" s="38"/>
      <c r="G429" s="38"/>
      <c r="H429" s="46">
        <f>H430</f>
        <v>15</v>
      </c>
      <c r="I429" s="258">
        <f t="shared" si="105"/>
        <v>0</v>
      </c>
      <c r="J429" s="46">
        <f t="shared" si="106"/>
        <v>0</v>
      </c>
      <c r="K429" s="46">
        <f t="shared" si="106"/>
        <v>0</v>
      </c>
      <c r="L429" s="46">
        <f t="shared" si="106"/>
        <v>0</v>
      </c>
    </row>
    <row r="430" spans="1:12" ht="45" customHeight="1" hidden="1">
      <c r="A430" s="197" t="s">
        <v>508</v>
      </c>
      <c r="B430" s="38">
        <v>500</v>
      </c>
      <c r="C430" s="42" t="s">
        <v>78</v>
      </c>
      <c r="D430" s="42" t="s">
        <v>80</v>
      </c>
      <c r="E430" s="198" t="s">
        <v>509</v>
      </c>
      <c r="F430" s="38"/>
      <c r="G430" s="38"/>
      <c r="H430" s="46">
        <f>H431</f>
        <v>15</v>
      </c>
      <c r="I430" s="258">
        <f t="shared" si="105"/>
        <v>0</v>
      </c>
      <c r="J430" s="46">
        <f t="shared" si="106"/>
        <v>0</v>
      </c>
      <c r="K430" s="46">
        <f t="shared" si="106"/>
        <v>0</v>
      </c>
      <c r="L430" s="46">
        <f t="shared" si="106"/>
        <v>0</v>
      </c>
    </row>
    <row r="431" spans="1:12" ht="30" customHeight="1" hidden="1">
      <c r="A431" s="31" t="s">
        <v>216</v>
      </c>
      <c r="B431" s="38">
        <v>500</v>
      </c>
      <c r="C431" s="42" t="s">
        <v>78</v>
      </c>
      <c r="D431" s="42" t="s">
        <v>80</v>
      </c>
      <c r="E431" s="198" t="s">
        <v>509</v>
      </c>
      <c r="F431" s="38">
        <v>200</v>
      </c>
      <c r="G431" s="38"/>
      <c r="H431" s="46">
        <f>H432</f>
        <v>15</v>
      </c>
      <c r="I431" s="258">
        <f t="shared" si="105"/>
        <v>0</v>
      </c>
      <c r="J431" s="46">
        <f t="shared" si="106"/>
        <v>0</v>
      </c>
      <c r="K431" s="46">
        <f t="shared" si="106"/>
        <v>0</v>
      </c>
      <c r="L431" s="46">
        <f t="shared" si="106"/>
        <v>0</v>
      </c>
    </row>
    <row r="432" spans="1:12" ht="30" customHeight="1" hidden="1">
      <c r="A432" s="6" t="s">
        <v>20</v>
      </c>
      <c r="B432" s="38">
        <v>500</v>
      </c>
      <c r="C432" s="42" t="s">
        <v>78</v>
      </c>
      <c r="D432" s="42" t="s">
        <v>80</v>
      </c>
      <c r="E432" s="198" t="s">
        <v>509</v>
      </c>
      <c r="F432" s="38">
        <v>240</v>
      </c>
      <c r="G432" s="38"/>
      <c r="H432" s="46">
        <f>H433</f>
        <v>15</v>
      </c>
      <c r="I432" s="258">
        <f t="shared" si="105"/>
        <v>0</v>
      </c>
      <c r="J432" s="46">
        <f t="shared" si="106"/>
        <v>0</v>
      </c>
      <c r="K432" s="46">
        <f t="shared" si="106"/>
        <v>0</v>
      </c>
      <c r="L432" s="46">
        <f t="shared" si="106"/>
        <v>0</v>
      </c>
    </row>
    <row r="433" spans="1:14" ht="15" customHeight="1" hidden="1">
      <c r="A433" s="7" t="s">
        <v>9</v>
      </c>
      <c r="B433" s="42" t="s">
        <v>69</v>
      </c>
      <c r="C433" s="42" t="s">
        <v>78</v>
      </c>
      <c r="D433" s="42" t="s">
        <v>80</v>
      </c>
      <c r="E433" s="198" t="s">
        <v>509</v>
      </c>
      <c r="F433" s="38">
        <v>240</v>
      </c>
      <c r="G433" s="38">
        <v>2</v>
      </c>
      <c r="H433" s="46">
        <v>15</v>
      </c>
      <c r="I433" s="258">
        <f t="shared" si="105"/>
        <v>0</v>
      </c>
      <c r="J433" s="46"/>
      <c r="K433" s="46"/>
      <c r="L433" s="46"/>
      <c r="M433" s="59"/>
      <c r="N433" s="59"/>
    </row>
    <row r="434" spans="1:12" ht="15">
      <c r="A434" s="5" t="s">
        <v>88</v>
      </c>
      <c r="B434" s="112" t="s">
        <v>69</v>
      </c>
      <c r="C434" s="112" t="s">
        <v>78</v>
      </c>
      <c r="D434" s="112" t="s">
        <v>89</v>
      </c>
      <c r="E434" s="259"/>
      <c r="F434" s="259"/>
      <c r="G434" s="259"/>
      <c r="H434" s="258">
        <f>H435</f>
        <v>1500</v>
      </c>
      <c r="I434" s="258">
        <f t="shared" si="104"/>
        <v>0</v>
      </c>
      <c r="J434" s="258">
        <f aca="true" t="shared" si="107" ref="J434:L435">J435</f>
        <v>3600</v>
      </c>
      <c r="K434" s="262">
        <f t="shared" si="107"/>
        <v>3600</v>
      </c>
      <c r="L434" s="262">
        <f t="shared" si="107"/>
        <v>3600</v>
      </c>
    </row>
    <row r="435" spans="1:12" ht="15">
      <c r="A435" s="6" t="s">
        <v>16</v>
      </c>
      <c r="B435" s="42" t="s">
        <v>69</v>
      </c>
      <c r="C435" s="42" t="s">
        <v>78</v>
      </c>
      <c r="D435" s="42" t="s">
        <v>89</v>
      </c>
      <c r="E435" s="38">
        <v>9000000000</v>
      </c>
      <c r="F435" s="36"/>
      <c r="G435" s="36"/>
      <c r="H435" s="46">
        <f>H436</f>
        <v>1500</v>
      </c>
      <c r="I435" s="258">
        <f t="shared" si="104"/>
        <v>0</v>
      </c>
      <c r="J435" s="46">
        <f t="shared" si="107"/>
        <v>3600</v>
      </c>
      <c r="K435" s="46">
        <f t="shared" si="107"/>
        <v>3600</v>
      </c>
      <c r="L435" s="46">
        <f t="shared" si="107"/>
        <v>3600</v>
      </c>
    </row>
    <row r="436" spans="1:12" ht="15">
      <c r="A436" s="6" t="s">
        <v>590</v>
      </c>
      <c r="B436" s="42" t="s">
        <v>69</v>
      </c>
      <c r="C436" s="42" t="s">
        <v>78</v>
      </c>
      <c r="D436" s="42" t="s">
        <v>89</v>
      </c>
      <c r="E436" s="38">
        <v>9000090410</v>
      </c>
      <c r="F436" s="36"/>
      <c r="G436" s="36"/>
      <c r="H436" s="46">
        <f>H440</f>
        <v>1500</v>
      </c>
      <c r="I436" s="258">
        <f t="shared" si="104"/>
        <v>0</v>
      </c>
      <c r="J436" s="46">
        <f>J440+J437</f>
        <v>3600</v>
      </c>
      <c r="K436" s="46">
        <f>K440+K437</f>
        <v>3600</v>
      </c>
      <c r="L436" s="46">
        <f>L440+L437</f>
        <v>3600</v>
      </c>
    </row>
    <row r="437" spans="1:12" ht="30">
      <c r="A437" s="31" t="s">
        <v>216</v>
      </c>
      <c r="B437" s="38">
        <v>500</v>
      </c>
      <c r="C437" s="42" t="s">
        <v>78</v>
      </c>
      <c r="D437" s="42" t="s">
        <v>89</v>
      </c>
      <c r="E437" s="38">
        <v>9000090410</v>
      </c>
      <c r="F437" s="38">
        <v>200</v>
      </c>
      <c r="G437" s="38"/>
      <c r="H437" s="46">
        <f aca="true" t="shared" si="108" ref="H437:L438">H438</f>
        <v>4517</v>
      </c>
      <c r="I437" s="258">
        <f t="shared" si="104"/>
        <v>0</v>
      </c>
      <c r="J437" s="46">
        <f t="shared" si="108"/>
        <v>3600</v>
      </c>
      <c r="K437" s="46">
        <f t="shared" si="108"/>
        <v>3600</v>
      </c>
      <c r="L437" s="46">
        <f t="shared" si="108"/>
        <v>3600</v>
      </c>
    </row>
    <row r="438" spans="1:12" ht="30">
      <c r="A438" s="6" t="s">
        <v>20</v>
      </c>
      <c r="B438" s="38">
        <v>500</v>
      </c>
      <c r="C438" s="42" t="s">
        <v>78</v>
      </c>
      <c r="D438" s="42" t="s">
        <v>89</v>
      </c>
      <c r="E438" s="38">
        <v>9000090410</v>
      </c>
      <c r="F438" s="38">
        <v>240</v>
      </c>
      <c r="G438" s="38"/>
      <c r="H438" s="46">
        <f t="shared" si="108"/>
        <v>4517</v>
      </c>
      <c r="I438" s="258">
        <f t="shared" si="104"/>
        <v>0</v>
      </c>
      <c r="J438" s="46">
        <f t="shared" si="108"/>
        <v>3600</v>
      </c>
      <c r="K438" s="46">
        <f t="shared" si="108"/>
        <v>3600</v>
      </c>
      <c r="L438" s="46">
        <f t="shared" si="108"/>
        <v>3600</v>
      </c>
    </row>
    <row r="439" spans="1:12" ht="15">
      <c r="A439" s="7" t="s">
        <v>8</v>
      </c>
      <c r="B439" s="42" t="s">
        <v>69</v>
      </c>
      <c r="C439" s="42" t="s">
        <v>78</v>
      </c>
      <c r="D439" s="42" t="s">
        <v>89</v>
      </c>
      <c r="E439" s="38">
        <v>9000090410</v>
      </c>
      <c r="F439" s="38">
        <v>240</v>
      </c>
      <c r="G439" s="38">
        <v>1</v>
      </c>
      <c r="H439" s="46">
        <v>4517</v>
      </c>
      <c r="I439" s="258">
        <f t="shared" si="104"/>
        <v>0</v>
      </c>
      <c r="J439" s="46">
        <v>3600</v>
      </c>
      <c r="K439" s="46">
        <v>3600</v>
      </c>
      <c r="L439" s="46">
        <v>3600</v>
      </c>
    </row>
    <row r="440" spans="1:12" ht="15" hidden="1">
      <c r="A440" s="6" t="s">
        <v>21</v>
      </c>
      <c r="B440" s="42" t="s">
        <v>69</v>
      </c>
      <c r="C440" s="42" t="s">
        <v>78</v>
      </c>
      <c r="D440" s="42" t="s">
        <v>89</v>
      </c>
      <c r="E440" s="38">
        <v>9000090410</v>
      </c>
      <c r="F440" s="38">
        <v>800</v>
      </c>
      <c r="G440" s="36"/>
      <c r="H440" s="46">
        <f>H441</f>
        <v>1500</v>
      </c>
      <c r="I440" s="258">
        <f t="shared" si="104"/>
        <v>0</v>
      </c>
      <c r="J440" s="46">
        <f aca="true" t="shared" si="109" ref="J440:L441">J441</f>
        <v>0</v>
      </c>
      <c r="K440" s="46">
        <f t="shared" si="109"/>
        <v>0</v>
      </c>
      <c r="L440" s="46">
        <f t="shared" si="109"/>
        <v>0</v>
      </c>
    </row>
    <row r="441" spans="1:12" ht="45" hidden="1">
      <c r="A441" s="6" t="s">
        <v>87</v>
      </c>
      <c r="B441" s="42" t="s">
        <v>69</v>
      </c>
      <c r="C441" s="42" t="s">
        <v>78</v>
      </c>
      <c r="D441" s="42" t="s">
        <v>89</v>
      </c>
      <c r="E441" s="38">
        <v>9000090410</v>
      </c>
      <c r="F441" s="38">
        <v>810</v>
      </c>
      <c r="G441" s="36"/>
      <c r="H441" s="46">
        <f>H442</f>
        <v>1500</v>
      </c>
      <c r="I441" s="258">
        <f t="shared" si="104"/>
        <v>0</v>
      </c>
      <c r="J441" s="46">
        <f t="shared" si="109"/>
        <v>0</v>
      </c>
      <c r="K441" s="46">
        <f t="shared" si="109"/>
        <v>0</v>
      </c>
      <c r="L441" s="46">
        <f t="shared" si="109"/>
        <v>0</v>
      </c>
    </row>
    <row r="442" spans="1:12" ht="15" hidden="1">
      <c r="A442" s="7" t="s">
        <v>8</v>
      </c>
      <c r="B442" s="42" t="s">
        <v>69</v>
      </c>
      <c r="C442" s="42" t="s">
        <v>78</v>
      </c>
      <c r="D442" s="42" t="s">
        <v>89</v>
      </c>
      <c r="E442" s="38">
        <v>9000090410</v>
      </c>
      <c r="F442" s="38">
        <v>810</v>
      </c>
      <c r="G442" s="38">
        <v>1</v>
      </c>
      <c r="H442" s="46">
        <v>1500</v>
      </c>
      <c r="I442" s="258">
        <f t="shared" si="104"/>
        <v>0</v>
      </c>
      <c r="J442" s="46"/>
      <c r="K442" s="46"/>
      <c r="L442" s="46"/>
    </row>
    <row r="443" spans="1:14" s="55" customFormat="1" ht="14.25">
      <c r="A443" s="5" t="s">
        <v>90</v>
      </c>
      <c r="B443" s="113">
        <v>500</v>
      </c>
      <c r="C443" s="112" t="s">
        <v>78</v>
      </c>
      <c r="D443" s="112" t="s">
        <v>91</v>
      </c>
      <c r="E443" s="113"/>
      <c r="F443" s="113"/>
      <c r="G443" s="113"/>
      <c r="H443" s="258" t="e">
        <f>H444+#REF!</f>
        <v>#REF!</v>
      </c>
      <c r="I443" s="258">
        <f t="shared" si="104"/>
        <v>0</v>
      </c>
      <c r="J443" s="258">
        <f>J444+J463</f>
        <v>12998</v>
      </c>
      <c r="K443" s="262">
        <f>K444+K463</f>
        <v>12998</v>
      </c>
      <c r="L443" s="262">
        <f>L444+L463</f>
        <v>12698</v>
      </c>
      <c r="M443" s="54"/>
      <c r="N443" s="54"/>
    </row>
    <row r="444" spans="1:12" ht="15">
      <c r="A444" s="6" t="s">
        <v>16</v>
      </c>
      <c r="B444" s="38">
        <v>500</v>
      </c>
      <c r="C444" s="42" t="s">
        <v>78</v>
      </c>
      <c r="D444" s="42" t="s">
        <v>91</v>
      </c>
      <c r="E444" s="38">
        <v>9000000000</v>
      </c>
      <c r="F444" s="38"/>
      <c r="G444" s="38"/>
      <c r="H444" s="46">
        <f>H445</f>
        <v>4517</v>
      </c>
      <c r="I444" s="258">
        <f t="shared" si="104"/>
        <v>0</v>
      </c>
      <c r="J444" s="46">
        <f>J445+J449+J456+J455</f>
        <v>12698</v>
      </c>
      <c r="K444" s="46">
        <f>K445+K449+K456+K455</f>
        <v>12698</v>
      </c>
      <c r="L444" s="46">
        <f>L445+L449+L456+L455</f>
        <v>12698</v>
      </c>
    </row>
    <row r="445" spans="1:12" ht="30">
      <c r="A445" s="6" t="s">
        <v>434</v>
      </c>
      <c r="B445" s="38">
        <v>500</v>
      </c>
      <c r="C445" s="42" t="s">
        <v>78</v>
      </c>
      <c r="D445" s="42" t="s">
        <v>91</v>
      </c>
      <c r="E445" s="38">
        <v>9000090420</v>
      </c>
      <c r="F445" s="38"/>
      <c r="G445" s="38"/>
      <c r="H445" s="46">
        <f aca="true" t="shared" si="110" ref="H445:L447">H446</f>
        <v>4517</v>
      </c>
      <c r="I445" s="263">
        <f aca="true" t="shared" si="111" ref="I445:I497">J445-K445</f>
        <v>0</v>
      </c>
      <c r="J445" s="46">
        <f t="shared" si="110"/>
        <v>12698</v>
      </c>
      <c r="K445" s="46">
        <f t="shared" si="110"/>
        <v>12698</v>
      </c>
      <c r="L445" s="46">
        <f t="shared" si="110"/>
        <v>12698</v>
      </c>
    </row>
    <row r="446" spans="1:12" ht="30">
      <c r="A446" s="31" t="s">
        <v>216</v>
      </c>
      <c r="B446" s="38">
        <v>500</v>
      </c>
      <c r="C446" s="42" t="s">
        <v>78</v>
      </c>
      <c r="D446" s="42" t="s">
        <v>91</v>
      </c>
      <c r="E446" s="38">
        <v>9000090420</v>
      </c>
      <c r="F446" s="38">
        <v>200</v>
      </c>
      <c r="G446" s="38"/>
      <c r="H446" s="46">
        <f t="shared" si="110"/>
        <v>4517</v>
      </c>
      <c r="I446" s="263">
        <f t="shared" si="111"/>
        <v>0</v>
      </c>
      <c r="J446" s="46">
        <f t="shared" si="110"/>
        <v>12698</v>
      </c>
      <c r="K446" s="46">
        <f t="shared" si="110"/>
        <v>12698</v>
      </c>
      <c r="L446" s="46">
        <f t="shared" si="110"/>
        <v>12698</v>
      </c>
    </row>
    <row r="447" spans="1:12" ht="30">
      <c r="A447" s="6" t="s">
        <v>20</v>
      </c>
      <c r="B447" s="38">
        <v>500</v>
      </c>
      <c r="C447" s="42" t="s">
        <v>78</v>
      </c>
      <c r="D447" s="42" t="s">
        <v>91</v>
      </c>
      <c r="E447" s="38">
        <v>9000090420</v>
      </c>
      <c r="F447" s="38">
        <v>240</v>
      </c>
      <c r="G447" s="38"/>
      <c r="H447" s="46">
        <f t="shared" si="110"/>
        <v>4517</v>
      </c>
      <c r="I447" s="263">
        <f t="shared" si="111"/>
        <v>0</v>
      </c>
      <c r="J447" s="46">
        <f t="shared" si="110"/>
        <v>12698</v>
      </c>
      <c r="K447" s="46">
        <f t="shared" si="110"/>
        <v>12698</v>
      </c>
      <c r="L447" s="46">
        <f t="shared" si="110"/>
        <v>12698</v>
      </c>
    </row>
    <row r="448" spans="1:12" ht="15">
      <c r="A448" s="7" t="s">
        <v>8</v>
      </c>
      <c r="B448" s="42" t="s">
        <v>69</v>
      </c>
      <c r="C448" s="42" t="s">
        <v>78</v>
      </c>
      <c r="D448" s="42" t="s">
        <v>91</v>
      </c>
      <c r="E448" s="38">
        <v>9000090420</v>
      </c>
      <c r="F448" s="38">
        <v>240</v>
      </c>
      <c r="G448" s="38">
        <v>1</v>
      </c>
      <c r="H448" s="46">
        <v>4517</v>
      </c>
      <c r="I448" s="263">
        <f t="shared" si="111"/>
        <v>0</v>
      </c>
      <c r="J448" s="46">
        <v>12698</v>
      </c>
      <c r="K448" s="46">
        <v>12698</v>
      </c>
      <c r="L448" s="46">
        <v>12698</v>
      </c>
    </row>
    <row r="449" spans="1:12" ht="15" customHeight="1" hidden="1">
      <c r="A449" s="6" t="s">
        <v>21</v>
      </c>
      <c r="B449" s="38">
        <v>500</v>
      </c>
      <c r="C449" s="42" t="s">
        <v>78</v>
      </c>
      <c r="D449" s="42" t="s">
        <v>91</v>
      </c>
      <c r="E449" s="38">
        <v>9000090430</v>
      </c>
      <c r="F449" s="38">
        <v>800</v>
      </c>
      <c r="G449" s="38"/>
      <c r="H449" s="46">
        <f aca="true" t="shared" si="112" ref="H449:L450">H450</f>
        <v>4517</v>
      </c>
      <c r="I449" s="258">
        <f t="shared" si="111"/>
        <v>0</v>
      </c>
      <c r="J449" s="46">
        <f t="shared" si="112"/>
        <v>0</v>
      </c>
      <c r="K449" s="46">
        <f t="shared" si="112"/>
        <v>0</v>
      </c>
      <c r="L449" s="46">
        <f t="shared" si="112"/>
        <v>0</v>
      </c>
    </row>
    <row r="450" spans="1:12" ht="15" customHeight="1" hidden="1">
      <c r="A450" s="6" t="s">
        <v>217</v>
      </c>
      <c r="B450" s="38">
        <v>500</v>
      </c>
      <c r="C450" s="42" t="s">
        <v>78</v>
      </c>
      <c r="D450" s="42" t="s">
        <v>91</v>
      </c>
      <c r="E450" s="38">
        <v>9000090430</v>
      </c>
      <c r="F450" s="38">
        <v>830</v>
      </c>
      <c r="G450" s="38"/>
      <c r="H450" s="46">
        <f t="shared" si="112"/>
        <v>4517</v>
      </c>
      <c r="I450" s="258">
        <f t="shared" si="111"/>
        <v>0</v>
      </c>
      <c r="J450" s="46">
        <f t="shared" si="112"/>
        <v>0</v>
      </c>
      <c r="K450" s="46">
        <f t="shared" si="112"/>
        <v>0</v>
      </c>
      <c r="L450" s="46">
        <f t="shared" si="112"/>
        <v>0</v>
      </c>
    </row>
    <row r="451" spans="1:12" ht="15" customHeight="1" hidden="1">
      <c r="A451" s="7" t="s">
        <v>8</v>
      </c>
      <c r="B451" s="42" t="s">
        <v>69</v>
      </c>
      <c r="C451" s="42" t="s">
        <v>78</v>
      </c>
      <c r="D451" s="42" t="s">
        <v>91</v>
      </c>
      <c r="E451" s="38">
        <v>9000090430</v>
      </c>
      <c r="F451" s="38">
        <v>830</v>
      </c>
      <c r="G451" s="38">
        <v>1</v>
      </c>
      <c r="H451" s="46">
        <v>4517</v>
      </c>
      <c r="I451" s="258">
        <f t="shared" si="111"/>
        <v>0</v>
      </c>
      <c r="J451" s="46"/>
      <c r="K451" s="46"/>
      <c r="L451" s="46"/>
    </row>
    <row r="452" spans="1:12" ht="75" customHeight="1" hidden="1">
      <c r="A452" s="6" t="s">
        <v>435</v>
      </c>
      <c r="B452" s="38">
        <v>500</v>
      </c>
      <c r="C452" s="42" t="s">
        <v>78</v>
      </c>
      <c r="D452" s="42" t="s">
        <v>91</v>
      </c>
      <c r="E452" s="38">
        <v>9000090430</v>
      </c>
      <c r="F452" s="38"/>
      <c r="G452" s="38"/>
      <c r="H452" s="46">
        <f aca="true" t="shared" si="113" ref="H452:L454">H453</f>
        <v>4517</v>
      </c>
      <c r="I452" s="258">
        <f>J452-K452</f>
        <v>0</v>
      </c>
      <c r="J452" s="46">
        <f t="shared" si="113"/>
        <v>0</v>
      </c>
      <c r="K452" s="46">
        <f t="shared" si="113"/>
        <v>0</v>
      </c>
      <c r="L452" s="46">
        <f t="shared" si="113"/>
        <v>0</v>
      </c>
    </row>
    <row r="453" spans="1:12" ht="30" customHeight="1" hidden="1">
      <c r="A453" s="31" t="s">
        <v>216</v>
      </c>
      <c r="B453" s="38">
        <v>500</v>
      </c>
      <c r="C453" s="42" t="s">
        <v>78</v>
      </c>
      <c r="D453" s="42" t="s">
        <v>91</v>
      </c>
      <c r="E453" s="38">
        <v>9000090430</v>
      </c>
      <c r="F453" s="38">
        <v>200</v>
      </c>
      <c r="G453" s="38"/>
      <c r="H453" s="46">
        <f t="shared" si="113"/>
        <v>4517</v>
      </c>
      <c r="I453" s="258">
        <f>J453-K453</f>
        <v>0</v>
      </c>
      <c r="J453" s="46">
        <f t="shared" si="113"/>
        <v>0</v>
      </c>
      <c r="K453" s="46">
        <f t="shared" si="113"/>
        <v>0</v>
      </c>
      <c r="L453" s="46">
        <f t="shared" si="113"/>
        <v>0</v>
      </c>
    </row>
    <row r="454" spans="1:12" ht="30" customHeight="1" hidden="1">
      <c r="A454" s="6" t="s">
        <v>20</v>
      </c>
      <c r="B454" s="38">
        <v>500</v>
      </c>
      <c r="C454" s="42" t="s">
        <v>78</v>
      </c>
      <c r="D454" s="42" t="s">
        <v>91</v>
      </c>
      <c r="E454" s="38">
        <v>9000090430</v>
      </c>
      <c r="F454" s="38">
        <v>240</v>
      </c>
      <c r="G454" s="38"/>
      <c r="H454" s="46">
        <f t="shared" si="113"/>
        <v>4517</v>
      </c>
      <c r="I454" s="258">
        <f>J454-K454</f>
        <v>0</v>
      </c>
      <c r="J454" s="46">
        <f t="shared" si="113"/>
        <v>0</v>
      </c>
      <c r="K454" s="46">
        <f t="shared" si="113"/>
        <v>0</v>
      </c>
      <c r="L454" s="46">
        <f t="shared" si="113"/>
        <v>0</v>
      </c>
    </row>
    <row r="455" spans="1:12" ht="15" customHeight="1" hidden="1">
      <c r="A455" s="7" t="s">
        <v>8</v>
      </c>
      <c r="B455" s="42" t="s">
        <v>69</v>
      </c>
      <c r="C455" s="42" t="s">
        <v>78</v>
      </c>
      <c r="D455" s="42" t="s">
        <v>91</v>
      </c>
      <c r="E455" s="38">
        <v>9000090430</v>
      </c>
      <c r="F455" s="38">
        <v>240</v>
      </c>
      <c r="G455" s="38">
        <v>1</v>
      </c>
      <c r="H455" s="46">
        <v>4517</v>
      </c>
      <c r="I455" s="258">
        <f>J455-K455</f>
        <v>0</v>
      </c>
      <c r="J455" s="46"/>
      <c r="K455" s="46"/>
      <c r="L455" s="46"/>
    </row>
    <row r="456" spans="1:12" ht="15" customHeight="1" hidden="1">
      <c r="A456" s="6" t="s">
        <v>494</v>
      </c>
      <c r="B456" s="38">
        <v>500</v>
      </c>
      <c r="C456" s="42" t="s">
        <v>78</v>
      </c>
      <c r="D456" s="42" t="s">
        <v>91</v>
      </c>
      <c r="E456" s="38">
        <v>9000090440</v>
      </c>
      <c r="F456" s="38"/>
      <c r="G456" s="38"/>
      <c r="H456" s="46">
        <f aca="true" t="shared" si="114" ref="H456:L458">H457</f>
        <v>4517</v>
      </c>
      <c r="I456" s="258">
        <f aca="true" t="shared" si="115" ref="I456:I462">J456-K456</f>
        <v>0</v>
      </c>
      <c r="J456" s="46">
        <f>J457+J460</f>
        <v>0</v>
      </c>
      <c r="K456" s="46">
        <f>K457+K460</f>
        <v>0</v>
      </c>
      <c r="L456" s="46">
        <f>L457+L460</f>
        <v>0</v>
      </c>
    </row>
    <row r="457" spans="1:12" ht="30" customHeight="1" hidden="1">
      <c r="A457" s="31" t="s">
        <v>216</v>
      </c>
      <c r="B457" s="38">
        <v>500</v>
      </c>
      <c r="C457" s="42" t="s">
        <v>78</v>
      </c>
      <c r="D457" s="42" t="s">
        <v>91</v>
      </c>
      <c r="E457" s="38">
        <v>9000090440</v>
      </c>
      <c r="F457" s="38">
        <v>200</v>
      </c>
      <c r="G457" s="38"/>
      <c r="H457" s="46">
        <f t="shared" si="114"/>
        <v>4517</v>
      </c>
      <c r="I457" s="258">
        <f t="shared" si="115"/>
        <v>0</v>
      </c>
      <c r="J457" s="46">
        <f t="shared" si="114"/>
        <v>0</v>
      </c>
      <c r="K457" s="46">
        <f t="shared" si="114"/>
        <v>0</v>
      </c>
      <c r="L457" s="46">
        <f t="shared" si="114"/>
        <v>0</v>
      </c>
    </row>
    <row r="458" spans="1:12" ht="30" customHeight="1" hidden="1">
      <c r="A458" s="6" t="s">
        <v>20</v>
      </c>
      <c r="B458" s="38">
        <v>500</v>
      </c>
      <c r="C458" s="42" t="s">
        <v>78</v>
      </c>
      <c r="D458" s="42" t="s">
        <v>91</v>
      </c>
      <c r="E458" s="38">
        <v>9000090440</v>
      </c>
      <c r="F458" s="38">
        <v>240</v>
      </c>
      <c r="G458" s="38"/>
      <c r="H458" s="46">
        <f t="shared" si="114"/>
        <v>4517</v>
      </c>
      <c r="I458" s="258">
        <f t="shared" si="115"/>
        <v>0</v>
      </c>
      <c r="J458" s="46">
        <f t="shared" si="114"/>
        <v>0</v>
      </c>
      <c r="K458" s="46">
        <f t="shared" si="114"/>
        <v>0</v>
      </c>
      <c r="L458" s="46">
        <f t="shared" si="114"/>
        <v>0</v>
      </c>
    </row>
    <row r="459" spans="1:12" ht="15" customHeight="1" hidden="1">
      <c r="A459" s="7" t="s">
        <v>8</v>
      </c>
      <c r="B459" s="42" t="s">
        <v>69</v>
      </c>
      <c r="C459" s="42" t="s">
        <v>78</v>
      </c>
      <c r="D459" s="42" t="s">
        <v>91</v>
      </c>
      <c r="E459" s="38">
        <v>9000090440</v>
      </c>
      <c r="F459" s="38">
        <v>240</v>
      </c>
      <c r="G459" s="38">
        <v>1</v>
      </c>
      <c r="H459" s="46">
        <v>4517</v>
      </c>
      <c r="I459" s="258">
        <f t="shared" si="115"/>
        <v>0</v>
      </c>
      <c r="J459" s="46"/>
      <c r="K459" s="46"/>
      <c r="L459" s="46"/>
    </row>
    <row r="460" spans="1:12" ht="15" customHeight="1" hidden="1">
      <c r="A460" s="6" t="s">
        <v>21</v>
      </c>
      <c r="B460" s="42" t="s">
        <v>69</v>
      </c>
      <c r="C460" s="42" t="s">
        <v>78</v>
      </c>
      <c r="D460" s="42" t="s">
        <v>91</v>
      </c>
      <c r="E460" s="38">
        <v>9000090440</v>
      </c>
      <c r="F460" s="38">
        <v>800</v>
      </c>
      <c r="G460" s="36"/>
      <c r="H460" s="46" t="e">
        <f>H463</f>
        <v>#REF!</v>
      </c>
      <c r="I460" s="258">
        <f t="shared" si="115"/>
        <v>0</v>
      </c>
      <c r="J460" s="46">
        <f aca="true" t="shared" si="116" ref="J460:L461">J461</f>
        <v>0</v>
      </c>
      <c r="K460" s="46">
        <f t="shared" si="116"/>
        <v>0</v>
      </c>
      <c r="L460" s="46">
        <f t="shared" si="116"/>
        <v>0</v>
      </c>
    </row>
    <row r="461" spans="1:12" ht="15" customHeight="1" hidden="1">
      <c r="A461" s="6" t="s">
        <v>217</v>
      </c>
      <c r="B461" s="42" t="s">
        <v>69</v>
      </c>
      <c r="C461" s="42" t="s">
        <v>78</v>
      </c>
      <c r="D461" s="42" t="s">
        <v>91</v>
      </c>
      <c r="E461" s="38">
        <v>9000090440</v>
      </c>
      <c r="F461" s="38">
        <v>830</v>
      </c>
      <c r="G461" s="38"/>
      <c r="H461" s="46">
        <f>H462</f>
        <v>4517</v>
      </c>
      <c r="I461" s="258">
        <f t="shared" si="115"/>
        <v>0</v>
      </c>
      <c r="J461" s="46">
        <f t="shared" si="116"/>
        <v>0</v>
      </c>
      <c r="K461" s="46">
        <f t="shared" si="116"/>
        <v>0</v>
      </c>
      <c r="L461" s="46">
        <f t="shared" si="116"/>
        <v>0</v>
      </c>
    </row>
    <row r="462" spans="1:12" ht="15" customHeight="1" hidden="1">
      <c r="A462" s="7" t="s">
        <v>8</v>
      </c>
      <c r="B462" s="42" t="s">
        <v>69</v>
      </c>
      <c r="C462" s="42" t="s">
        <v>78</v>
      </c>
      <c r="D462" s="42" t="s">
        <v>91</v>
      </c>
      <c r="E462" s="38">
        <v>9000090440</v>
      </c>
      <c r="F462" s="38">
        <v>830</v>
      </c>
      <c r="G462" s="38">
        <v>1</v>
      </c>
      <c r="H462" s="46">
        <v>4517</v>
      </c>
      <c r="I462" s="258">
        <f t="shared" si="115"/>
        <v>0</v>
      </c>
      <c r="J462" s="46"/>
      <c r="K462" s="46"/>
      <c r="L462" s="46"/>
    </row>
    <row r="463" spans="1:12" ht="45">
      <c r="A463" s="132" t="s">
        <v>569</v>
      </c>
      <c r="B463" s="38">
        <v>500</v>
      </c>
      <c r="C463" s="42" t="s">
        <v>78</v>
      </c>
      <c r="D463" s="42" t="s">
        <v>91</v>
      </c>
      <c r="E463" s="38">
        <v>5200000000</v>
      </c>
      <c r="F463" s="38"/>
      <c r="G463" s="38"/>
      <c r="H463" s="46" t="e">
        <f>#REF!</f>
        <v>#REF!</v>
      </c>
      <c r="I463" s="258">
        <f t="shared" si="111"/>
        <v>0</v>
      </c>
      <c r="J463" s="46">
        <f>J465+J469+J473</f>
        <v>300</v>
      </c>
      <c r="K463" s="46">
        <f>K465+K469+K473</f>
        <v>300</v>
      </c>
      <c r="L463" s="46">
        <f>L465+L469+L473</f>
        <v>0</v>
      </c>
    </row>
    <row r="464" spans="1:12" ht="15" hidden="1">
      <c r="A464" s="133" t="s">
        <v>451</v>
      </c>
      <c r="B464" s="38">
        <v>500</v>
      </c>
      <c r="C464" s="42" t="s">
        <v>78</v>
      </c>
      <c r="D464" s="42" t="s">
        <v>91</v>
      </c>
      <c r="E464" s="38">
        <v>5200100000</v>
      </c>
      <c r="F464" s="38"/>
      <c r="G464" s="38"/>
      <c r="H464" s="46">
        <f aca="true" t="shared" si="117" ref="H464:L466">H465</f>
        <v>4517</v>
      </c>
      <c r="I464" s="258">
        <f t="shared" si="111"/>
        <v>0</v>
      </c>
      <c r="J464" s="46">
        <f t="shared" si="117"/>
        <v>0</v>
      </c>
      <c r="K464" s="46">
        <f t="shared" si="117"/>
        <v>0</v>
      </c>
      <c r="L464" s="46">
        <f t="shared" si="117"/>
        <v>0</v>
      </c>
    </row>
    <row r="465" spans="1:12" ht="30" hidden="1">
      <c r="A465" s="31" t="s">
        <v>216</v>
      </c>
      <c r="B465" s="38">
        <v>500</v>
      </c>
      <c r="C465" s="42" t="s">
        <v>78</v>
      </c>
      <c r="D465" s="42" t="s">
        <v>91</v>
      </c>
      <c r="E465" s="38" t="s">
        <v>483</v>
      </c>
      <c r="F465" s="38">
        <v>200</v>
      </c>
      <c r="G465" s="38"/>
      <c r="H465" s="46">
        <f t="shared" si="117"/>
        <v>4517</v>
      </c>
      <c r="I465" s="258">
        <f t="shared" si="111"/>
        <v>0</v>
      </c>
      <c r="J465" s="46">
        <f t="shared" si="117"/>
        <v>0</v>
      </c>
      <c r="K465" s="46">
        <f t="shared" si="117"/>
        <v>0</v>
      </c>
      <c r="L465" s="46">
        <f t="shared" si="117"/>
        <v>0</v>
      </c>
    </row>
    <row r="466" spans="1:12" ht="30" hidden="1">
      <c r="A466" s="6" t="s">
        <v>20</v>
      </c>
      <c r="B466" s="38">
        <v>500</v>
      </c>
      <c r="C466" s="42" t="s">
        <v>78</v>
      </c>
      <c r="D466" s="42" t="s">
        <v>91</v>
      </c>
      <c r="E466" s="38" t="s">
        <v>483</v>
      </c>
      <c r="F466" s="38">
        <v>240</v>
      </c>
      <c r="G466" s="38"/>
      <c r="H466" s="46">
        <f t="shared" si="117"/>
        <v>4517</v>
      </c>
      <c r="I466" s="258">
        <f t="shared" si="111"/>
        <v>0</v>
      </c>
      <c r="J466" s="46">
        <f t="shared" si="117"/>
        <v>0</v>
      </c>
      <c r="K466" s="46">
        <f t="shared" si="117"/>
        <v>0</v>
      </c>
      <c r="L466" s="46">
        <f t="shared" si="117"/>
        <v>0</v>
      </c>
    </row>
    <row r="467" spans="1:12" ht="15" hidden="1">
      <c r="A467" s="7" t="s">
        <v>9</v>
      </c>
      <c r="B467" s="42" t="s">
        <v>69</v>
      </c>
      <c r="C467" s="42" t="s">
        <v>78</v>
      </c>
      <c r="D467" s="42" t="s">
        <v>91</v>
      </c>
      <c r="E467" s="38" t="s">
        <v>483</v>
      </c>
      <c r="F467" s="38">
        <v>240</v>
      </c>
      <c r="G467" s="38">
        <v>2</v>
      </c>
      <c r="H467" s="46">
        <v>4517</v>
      </c>
      <c r="I467" s="258">
        <f t="shared" si="111"/>
        <v>0</v>
      </c>
      <c r="J467" s="46"/>
      <c r="K467" s="46"/>
      <c r="L467" s="46"/>
    </row>
    <row r="468" spans="1:12" ht="15">
      <c r="A468" s="133" t="s">
        <v>451</v>
      </c>
      <c r="B468" s="38">
        <v>500</v>
      </c>
      <c r="C468" s="42" t="s">
        <v>78</v>
      </c>
      <c r="D468" s="42" t="s">
        <v>91</v>
      </c>
      <c r="E468" s="38" t="s">
        <v>483</v>
      </c>
      <c r="F468" s="38"/>
      <c r="G468" s="38"/>
      <c r="H468" s="46">
        <f aca="true" t="shared" si="118" ref="H468:L474">H469</f>
        <v>4517</v>
      </c>
      <c r="I468" s="258">
        <f>J468-K468</f>
        <v>0</v>
      </c>
      <c r="J468" s="46">
        <f t="shared" si="118"/>
        <v>200</v>
      </c>
      <c r="K468" s="46">
        <f t="shared" si="118"/>
        <v>200</v>
      </c>
      <c r="L468" s="46">
        <f t="shared" si="118"/>
        <v>0</v>
      </c>
    </row>
    <row r="469" spans="1:12" ht="30">
      <c r="A469" s="31" t="s">
        <v>216</v>
      </c>
      <c r="B469" s="38">
        <v>500</v>
      </c>
      <c r="C469" s="42" t="s">
        <v>78</v>
      </c>
      <c r="D469" s="42" t="s">
        <v>91</v>
      </c>
      <c r="E469" s="38" t="s">
        <v>483</v>
      </c>
      <c r="F469" s="38">
        <v>200</v>
      </c>
      <c r="G469" s="38"/>
      <c r="H469" s="46">
        <f t="shared" si="118"/>
        <v>4517</v>
      </c>
      <c r="I469" s="258">
        <f t="shared" si="111"/>
        <v>0</v>
      </c>
      <c r="J469" s="46">
        <f t="shared" si="118"/>
        <v>200</v>
      </c>
      <c r="K469" s="46">
        <f t="shared" si="118"/>
        <v>200</v>
      </c>
      <c r="L469" s="46">
        <f t="shared" si="118"/>
        <v>0</v>
      </c>
    </row>
    <row r="470" spans="1:12" ht="30">
      <c r="A470" s="6" t="s">
        <v>20</v>
      </c>
      <c r="B470" s="38">
        <v>500</v>
      </c>
      <c r="C470" s="42" t="s">
        <v>78</v>
      </c>
      <c r="D470" s="42" t="s">
        <v>91</v>
      </c>
      <c r="E470" s="38" t="s">
        <v>483</v>
      </c>
      <c r="F470" s="38">
        <v>240</v>
      </c>
      <c r="G470" s="38"/>
      <c r="H470" s="46">
        <f t="shared" si="118"/>
        <v>4517</v>
      </c>
      <c r="I470" s="258">
        <f t="shared" si="111"/>
        <v>0</v>
      </c>
      <c r="J470" s="46">
        <f t="shared" si="118"/>
        <v>200</v>
      </c>
      <c r="K470" s="46">
        <f t="shared" si="118"/>
        <v>200</v>
      </c>
      <c r="L470" s="46">
        <f t="shared" si="118"/>
        <v>0</v>
      </c>
    </row>
    <row r="471" spans="1:12" ht="15">
      <c r="A471" s="7" t="s">
        <v>8</v>
      </c>
      <c r="B471" s="42" t="s">
        <v>69</v>
      </c>
      <c r="C471" s="42" t="s">
        <v>78</v>
      </c>
      <c r="D471" s="42" t="s">
        <v>91</v>
      </c>
      <c r="E471" s="38" t="s">
        <v>483</v>
      </c>
      <c r="F471" s="38">
        <v>240</v>
      </c>
      <c r="G471" s="38">
        <v>1</v>
      </c>
      <c r="H471" s="46">
        <v>4517</v>
      </c>
      <c r="I471" s="258">
        <f t="shared" si="111"/>
        <v>0</v>
      </c>
      <c r="J471" s="46">
        <v>200</v>
      </c>
      <c r="K471" s="46">
        <v>200</v>
      </c>
      <c r="L471" s="46"/>
    </row>
    <row r="472" spans="1:12" ht="15">
      <c r="A472" s="6" t="s">
        <v>452</v>
      </c>
      <c r="B472" s="38">
        <v>500</v>
      </c>
      <c r="C472" s="42" t="s">
        <v>78</v>
      </c>
      <c r="D472" s="42" t="s">
        <v>91</v>
      </c>
      <c r="E472" s="38">
        <v>5200200000</v>
      </c>
      <c r="F472" s="38"/>
      <c r="G472" s="38"/>
      <c r="H472" s="46">
        <f t="shared" si="118"/>
        <v>4517</v>
      </c>
      <c r="I472" s="258">
        <f t="shared" si="111"/>
        <v>0</v>
      </c>
      <c r="J472" s="46">
        <f t="shared" si="118"/>
        <v>100</v>
      </c>
      <c r="K472" s="46">
        <f t="shared" si="118"/>
        <v>100</v>
      </c>
      <c r="L472" s="46">
        <f t="shared" si="118"/>
        <v>0</v>
      </c>
    </row>
    <row r="473" spans="1:12" ht="30">
      <c r="A473" s="31" t="s">
        <v>216</v>
      </c>
      <c r="B473" s="38">
        <v>500</v>
      </c>
      <c r="C473" s="42" t="s">
        <v>78</v>
      </c>
      <c r="D473" s="42" t="s">
        <v>91</v>
      </c>
      <c r="E473" s="38">
        <v>5200291110</v>
      </c>
      <c r="F473" s="38">
        <v>200</v>
      </c>
      <c r="G473" s="38"/>
      <c r="H473" s="46">
        <f t="shared" si="118"/>
        <v>4517</v>
      </c>
      <c r="I473" s="258">
        <f aca="true" t="shared" si="119" ref="I473:I483">J473-K473</f>
        <v>0</v>
      </c>
      <c r="J473" s="46">
        <f t="shared" si="118"/>
        <v>100</v>
      </c>
      <c r="K473" s="46">
        <f t="shared" si="118"/>
        <v>100</v>
      </c>
      <c r="L473" s="46">
        <f t="shared" si="118"/>
        <v>0</v>
      </c>
    </row>
    <row r="474" spans="1:12" ht="30">
      <c r="A474" s="6" t="s">
        <v>20</v>
      </c>
      <c r="B474" s="38">
        <v>500</v>
      </c>
      <c r="C474" s="42" t="s">
        <v>78</v>
      </c>
      <c r="D474" s="42" t="s">
        <v>91</v>
      </c>
      <c r="E474" s="38">
        <v>5200291110</v>
      </c>
      <c r="F474" s="38">
        <v>240</v>
      </c>
      <c r="G474" s="38"/>
      <c r="H474" s="46">
        <f t="shared" si="118"/>
        <v>4517</v>
      </c>
      <c r="I474" s="258">
        <f t="shared" si="119"/>
        <v>0</v>
      </c>
      <c r="J474" s="46">
        <f t="shared" si="118"/>
        <v>100</v>
      </c>
      <c r="K474" s="46">
        <f t="shared" si="118"/>
        <v>100</v>
      </c>
      <c r="L474" s="46">
        <f t="shared" si="118"/>
        <v>0</v>
      </c>
    </row>
    <row r="475" spans="1:12" ht="15">
      <c r="A475" s="7" t="s">
        <v>8</v>
      </c>
      <c r="B475" s="42" t="s">
        <v>69</v>
      </c>
      <c r="C475" s="42" t="s">
        <v>78</v>
      </c>
      <c r="D475" s="42" t="s">
        <v>91</v>
      </c>
      <c r="E475" s="38">
        <v>5200291110</v>
      </c>
      <c r="F475" s="38">
        <v>240</v>
      </c>
      <c r="G475" s="38">
        <v>1</v>
      </c>
      <c r="H475" s="46">
        <v>4517</v>
      </c>
      <c r="I475" s="258">
        <f t="shared" si="119"/>
        <v>0</v>
      </c>
      <c r="J475" s="46">
        <v>100</v>
      </c>
      <c r="K475" s="46">
        <v>100</v>
      </c>
      <c r="L475" s="46"/>
    </row>
    <row r="476" spans="1:12" ht="30" customHeight="1" hidden="1">
      <c r="A476" s="32" t="s">
        <v>378</v>
      </c>
      <c r="B476" s="38">
        <v>500</v>
      </c>
      <c r="C476" s="42" t="s">
        <v>78</v>
      </c>
      <c r="D476" s="42" t="s">
        <v>91</v>
      </c>
      <c r="E476" s="38" t="s">
        <v>393</v>
      </c>
      <c r="F476" s="38"/>
      <c r="G476" s="38"/>
      <c r="H476" s="46">
        <f aca="true" t="shared" si="120" ref="H476:L478">H477</f>
        <v>4517</v>
      </c>
      <c r="I476" s="258">
        <f t="shared" si="119"/>
        <v>0</v>
      </c>
      <c r="J476" s="46">
        <f>J477+J480</f>
        <v>0</v>
      </c>
      <c r="K476" s="46">
        <f>K477+K480</f>
        <v>0</v>
      </c>
      <c r="L476" s="46">
        <f>L477+L480</f>
        <v>0</v>
      </c>
    </row>
    <row r="477" spans="1:12" ht="30" customHeight="1" hidden="1">
      <c r="A477" s="31" t="s">
        <v>216</v>
      </c>
      <c r="B477" s="38">
        <v>500</v>
      </c>
      <c r="C477" s="42" t="s">
        <v>78</v>
      </c>
      <c r="D477" s="42" t="s">
        <v>91</v>
      </c>
      <c r="E477" s="38" t="s">
        <v>394</v>
      </c>
      <c r="F477" s="38">
        <v>200</v>
      </c>
      <c r="G477" s="38"/>
      <c r="H477" s="46">
        <f t="shared" si="120"/>
        <v>4517</v>
      </c>
      <c r="I477" s="258">
        <f t="shared" si="119"/>
        <v>0</v>
      </c>
      <c r="J477" s="46">
        <f t="shared" si="120"/>
        <v>0</v>
      </c>
      <c r="K477" s="46">
        <f t="shared" si="120"/>
        <v>0</v>
      </c>
      <c r="L477" s="46">
        <f t="shared" si="120"/>
        <v>0</v>
      </c>
    </row>
    <row r="478" spans="1:12" ht="30" customHeight="1" hidden="1">
      <c r="A478" s="6" t="s">
        <v>20</v>
      </c>
      <c r="B478" s="38">
        <v>500</v>
      </c>
      <c r="C478" s="42" t="s">
        <v>78</v>
      </c>
      <c r="D478" s="42" t="s">
        <v>91</v>
      </c>
      <c r="E478" s="38" t="s">
        <v>394</v>
      </c>
      <c r="F478" s="38">
        <v>240</v>
      </c>
      <c r="G478" s="38"/>
      <c r="H478" s="46">
        <f t="shared" si="120"/>
        <v>4517</v>
      </c>
      <c r="I478" s="258">
        <f t="shared" si="119"/>
        <v>0</v>
      </c>
      <c r="J478" s="46">
        <f t="shared" si="120"/>
        <v>0</v>
      </c>
      <c r="K478" s="46">
        <f t="shared" si="120"/>
        <v>0</v>
      </c>
      <c r="L478" s="46">
        <f t="shared" si="120"/>
        <v>0</v>
      </c>
    </row>
    <row r="479" spans="1:12" ht="15" customHeight="1" hidden="1">
      <c r="A479" s="7" t="s">
        <v>9</v>
      </c>
      <c r="B479" s="42" t="s">
        <v>69</v>
      </c>
      <c r="C479" s="42" t="s">
        <v>78</v>
      </c>
      <c r="D479" s="42" t="s">
        <v>91</v>
      </c>
      <c r="E479" s="38" t="s">
        <v>394</v>
      </c>
      <c r="F479" s="38">
        <v>240</v>
      </c>
      <c r="G479" s="38">
        <v>2</v>
      </c>
      <c r="H479" s="46">
        <v>4517</v>
      </c>
      <c r="I479" s="258">
        <f t="shared" si="119"/>
        <v>0</v>
      </c>
      <c r="J479" s="46"/>
      <c r="K479" s="46"/>
      <c r="L479" s="46"/>
    </row>
    <row r="480" spans="1:12" ht="30" customHeight="1" hidden="1">
      <c r="A480" s="32" t="s">
        <v>378</v>
      </c>
      <c r="B480" s="38">
        <v>500</v>
      </c>
      <c r="C480" s="42" t="s">
        <v>78</v>
      </c>
      <c r="D480" s="42" t="s">
        <v>91</v>
      </c>
      <c r="E480" s="38" t="s">
        <v>394</v>
      </c>
      <c r="F480" s="38"/>
      <c r="G480" s="38"/>
      <c r="H480" s="46">
        <f aca="true" t="shared" si="121" ref="H480:L482">H481</f>
        <v>4517</v>
      </c>
      <c r="I480" s="258">
        <f t="shared" si="119"/>
        <v>0</v>
      </c>
      <c r="J480" s="46">
        <f t="shared" si="121"/>
        <v>0</v>
      </c>
      <c r="K480" s="46">
        <f t="shared" si="121"/>
        <v>0</v>
      </c>
      <c r="L480" s="46">
        <f t="shared" si="121"/>
        <v>0</v>
      </c>
    </row>
    <row r="481" spans="1:12" ht="30" customHeight="1" hidden="1">
      <c r="A481" s="31" t="s">
        <v>216</v>
      </c>
      <c r="B481" s="38">
        <v>500</v>
      </c>
      <c r="C481" s="42" t="s">
        <v>78</v>
      </c>
      <c r="D481" s="42" t="s">
        <v>91</v>
      </c>
      <c r="E481" s="38" t="s">
        <v>394</v>
      </c>
      <c r="F481" s="38">
        <v>200</v>
      </c>
      <c r="G481" s="38"/>
      <c r="H481" s="46">
        <f t="shared" si="121"/>
        <v>4517</v>
      </c>
      <c r="I481" s="258">
        <f t="shared" si="119"/>
        <v>0</v>
      </c>
      <c r="J481" s="46">
        <f t="shared" si="121"/>
        <v>0</v>
      </c>
      <c r="K481" s="46">
        <f t="shared" si="121"/>
        <v>0</v>
      </c>
      <c r="L481" s="46">
        <f t="shared" si="121"/>
        <v>0</v>
      </c>
    </row>
    <row r="482" spans="1:12" ht="30" customHeight="1" hidden="1">
      <c r="A482" s="6" t="s">
        <v>20</v>
      </c>
      <c r="B482" s="38">
        <v>500</v>
      </c>
      <c r="C482" s="42" t="s">
        <v>78</v>
      </c>
      <c r="D482" s="42" t="s">
        <v>91</v>
      </c>
      <c r="E482" s="38" t="s">
        <v>394</v>
      </c>
      <c r="F482" s="38">
        <v>240</v>
      </c>
      <c r="G482" s="38"/>
      <c r="H482" s="46">
        <f t="shared" si="121"/>
        <v>4517</v>
      </c>
      <c r="I482" s="258">
        <f t="shared" si="119"/>
        <v>0</v>
      </c>
      <c r="J482" s="46">
        <f t="shared" si="121"/>
        <v>0</v>
      </c>
      <c r="K482" s="46">
        <f t="shared" si="121"/>
        <v>0</v>
      </c>
      <c r="L482" s="46">
        <f t="shared" si="121"/>
        <v>0</v>
      </c>
    </row>
    <row r="483" spans="1:12" ht="15" customHeight="1" hidden="1">
      <c r="A483" s="7" t="s">
        <v>8</v>
      </c>
      <c r="B483" s="42" t="s">
        <v>69</v>
      </c>
      <c r="C483" s="42" t="s">
        <v>78</v>
      </c>
      <c r="D483" s="42" t="s">
        <v>91</v>
      </c>
      <c r="E483" s="38" t="s">
        <v>394</v>
      </c>
      <c r="F483" s="38">
        <v>240</v>
      </c>
      <c r="G483" s="38">
        <v>1</v>
      </c>
      <c r="H483" s="46">
        <v>4517</v>
      </c>
      <c r="I483" s="258">
        <f t="shared" si="119"/>
        <v>0</v>
      </c>
      <c r="J483" s="46"/>
      <c r="K483" s="46"/>
      <c r="L483" s="46"/>
    </row>
    <row r="484" spans="1:14" s="57" customFormat="1" ht="14.25">
      <c r="A484" s="5" t="s">
        <v>96</v>
      </c>
      <c r="B484" s="112" t="s">
        <v>69</v>
      </c>
      <c r="C484" s="112" t="s">
        <v>78</v>
      </c>
      <c r="D484" s="112" t="s">
        <v>97</v>
      </c>
      <c r="E484" s="113"/>
      <c r="F484" s="113"/>
      <c r="G484" s="113"/>
      <c r="H484" s="258" t="e">
        <f aca="true" t="shared" si="122" ref="H484:L488">H485</f>
        <v>#REF!</v>
      </c>
      <c r="I484" s="258">
        <f t="shared" si="111"/>
        <v>0</v>
      </c>
      <c r="J484" s="258">
        <f t="shared" si="122"/>
        <v>5</v>
      </c>
      <c r="K484" s="262">
        <f t="shared" si="122"/>
        <v>5</v>
      </c>
      <c r="L484" s="262">
        <f t="shared" si="122"/>
        <v>0</v>
      </c>
      <c r="M484" s="56"/>
      <c r="N484" s="56"/>
    </row>
    <row r="485" spans="1:12" ht="45">
      <c r="A485" s="33" t="s">
        <v>540</v>
      </c>
      <c r="B485" s="42" t="s">
        <v>69</v>
      </c>
      <c r="C485" s="42" t="s">
        <v>78</v>
      </c>
      <c r="D485" s="42" t="s">
        <v>97</v>
      </c>
      <c r="E485" s="38">
        <v>5700000000</v>
      </c>
      <c r="F485" s="36"/>
      <c r="G485" s="36"/>
      <c r="H485" s="46" t="e">
        <f>#REF!</f>
        <v>#REF!</v>
      </c>
      <c r="I485" s="258">
        <f t="shared" si="111"/>
        <v>0</v>
      </c>
      <c r="J485" s="46">
        <f>J486</f>
        <v>5</v>
      </c>
      <c r="K485" s="46">
        <f>K486</f>
        <v>5</v>
      </c>
      <c r="L485" s="46">
        <f>L486</f>
        <v>0</v>
      </c>
    </row>
    <row r="486" spans="1:12" ht="30">
      <c r="A486" s="144" t="s">
        <v>556</v>
      </c>
      <c r="B486" s="42" t="s">
        <v>69</v>
      </c>
      <c r="C486" s="42" t="s">
        <v>78</v>
      </c>
      <c r="D486" s="42" t="s">
        <v>97</v>
      </c>
      <c r="E486" s="38">
        <v>5700191030</v>
      </c>
      <c r="F486" s="36"/>
      <c r="G486" s="36"/>
      <c r="H486" s="46">
        <f t="shared" si="122"/>
        <v>80</v>
      </c>
      <c r="I486" s="258">
        <f t="shared" si="111"/>
        <v>0</v>
      </c>
      <c r="J486" s="46">
        <f t="shared" si="122"/>
        <v>5</v>
      </c>
      <c r="K486" s="46">
        <f t="shared" si="122"/>
        <v>5</v>
      </c>
      <c r="L486" s="46">
        <f t="shared" si="122"/>
        <v>0</v>
      </c>
    </row>
    <row r="487" spans="1:12" ht="15">
      <c r="A487" s="6" t="s">
        <v>21</v>
      </c>
      <c r="B487" s="42" t="s">
        <v>69</v>
      </c>
      <c r="C487" s="42" t="s">
        <v>78</v>
      </c>
      <c r="D487" s="42" t="s">
        <v>97</v>
      </c>
      <c r="E487" s="38">
        <v>5700191030</v>
      </c>
      <c r="F487" s="38">
        <v>800</v>
      </c>
      <c r="G487" s="36"/>
      <c r="H487" s="46">
        <f t="shared" si="122"/>
        <v>80</v>
      </c>
      <c r="I487" s="258">
        <f t="shared" si="111"/>
        <v>0</v>
      </c>
      <c r="J487" s="46">
        <f t="shared" si="122"/>
        <v>5</v>
      </c>
      <c r="K487" s="46">
        <f t="shared" si="122"/>
        <v>5</v>
      </c>
      <c r="L487" s="46">
        <f t="shared" si="122"/>
        <v>0</v>
      </c>
    </row>
    <row r="488" spans="1:12" ht="45">
      <c r="A488" s="6" t="s">
        <v>87</v>
      </c>
      <c r="B488" s="42" t="s">
        <v>69</v>
      </c>
      <c r="C488" s="42" t="s">
        <v>78</v>
      </c>
      <c r="D488" s="42" t="s">
        <v>97</v>
      </c>
      <c r="E488" s="38">
        <v>5700191030</v>
      </c>
      <c r="F488" s="38">
        <v>810</v>
      </c>
      <c r="G488" s="36"/>
      <c r="H488" s="46">
        <f t="shared" si="122"/>
        <v>80</v>
      </c>
      <c r="I488" s="258">
        <f t="shared" si="111"/>
        <v>0</v>
      </c>
      <c r="J488" s="46">
        <f t="shared" si="122"/>
        <v>5</v>
      </c>
      <c r="K488" s="46">
        <f t="shared" si="122"/>
        <v>5</v>
      </c>
      <c r="L488" s="46">
        <f t="shared" si="122"/>
        <v>0</v>
      </c>
    </row>
    <row r="489" spans="1:12" ht="15">
      <c r="A489" s="7" t="s">
        <v>8</v>
      </c>
      <c r="B489" s="42" t="s">
        <v>69</v>
      </c>
      <c r="C489" s="42" t="s">
        <v>78</v>
      </c>
      <c r="D489" s="42" t="s">
        <v>97</v>
      </c>
      <c r="E489" s="38">
        <v>5700191030</v>
      </c>
      <c r="F489" s="38">
        <v>810</v>
      </c>
      <c r="G489" s="38">
        <v>1</v>
      </c>
      <c r="H489" s="46">
        <v>80</v>
      </c>
      <c r="I489" s="258">
        <f t="shared" si="111"/>
        <v>0</v>
      </c>
      <c r="J489" s="46">
        <v>5</v>
      </c>
      <c r="K489" s="46">
        <v>5</v>
      </c>
      <c r="L489" s="46"/>
    </row>
    <row r="490" spans="1:12" ht="15">
      <c r="A490" s="5" t="s">
        <v>98</v>
      </c>
      <c r="B490" s="112" t="s">
        <v>69</v>
      </c>
      <c r="C490" s="112" t="s">
        <v>99</v>
      </c>
      <c r="D490" s="41"/>
      <c r="E490" s="36"/>
      <c r="F490" s="36"/>
      <c r="G490" s="36"/>
      <c r="H490" s="258" t="e">
        <f>H491+H497</f>
        <v>#REF!</v>
      </c>
      <c r="I490" s="258">
        <f t="shared" si="111"/>
        <v>2868</v>
      </c>
      <c r="J490" s="258">
        <f>J491+J497+J515</f>
        <v>8274</v>
      </c>
      <c r="K490" s="262">
        <f>K491+K497+K515</f>
        <v>5406</v>
      </c>
      <c r="L490" s="262">
        <f>L491+L497+L515</f>
        <v>11362</v>
      </c>
    </row>
    <row r="491" spans="1:12" ht="15">
      <c r="A491" s="5" t="s">
        <v>100</v>
      </c>
      <c r="B491" s="112" t="s">
        <v>69</v>
      </c>
      <c r="C491" s="112" t="s">
        <v>99</v>
      </c>
      <c r="D491" s="112" t="s">
        <v>101</v>
      </c>
      <c r="E491" s="259"/>
      <c r="F491" s="259"/>
      <c r="G491" s="259"/>
      <c r="H491" s="258" t="e">
        <f>H492+#REF!</f>
        <v>#REF!</v>
      </c>
      <c r="I491" s="258">
        <f t="shared" si="111"/>
        <v>0</v>
      </c>
      <c r="J491" s="258">
        <f>J492</f>
        <v>300</v>
      </c>
      <c r="K491" s="262">
        <f>K492</f>
        <v>300</v>
      </c>
      <c r="L491" s="262">
        <f>L492</f>
        <v>300</v>
      </c>
    </row>
    <row r="492" spans="1:12" ht="15">
      <c r="A492" s="6" t="s">
        <v>16</v>
      </c>
      <c r="B492" s="42" t="s">
        <v>69</v>
      </c>
      <c r="C492" s="42" t="s">
        <v>99</v>
      </c>
      <c r="D492" s="42" t="s">
        <v>101</v>
      </c>
      <c r="E492" s="38">
        <v>9000000000</v>
      </c>
      <c r="F492" s="36"/>
      <c r="G492" s="36"/>
      <c r="H492" s="46" t="e">
        <f>#REF!</f>
        <v>#REF!</v>
      </c>
      <c r="I492" s="258">
        <f t="shared" si="111"/>
        <v>0</v>
      </c>
      <c r="J492" s="46">
        <f>J496</f>
        <v>300</v>
      </c>
      <c r="K492" s="46">
        <f>K496</f>
        <v>300</v>
      </c>
      <c r="L492" s="46">
        <f>L496</f>
        <v>300</v>
      </c>
    </row>
    <row r="493" spans="1:12" ht="15">
      <c r="A493" s="6" t="s">
        <v>107</v>
      </c>
      <c r="B493" s="42" t="s">
        <v>69</v>
      </c>
      <c r="C493" s="42" t="s">
        <v>99</v>
      </c>
      <c r="D493" s="42" t="s">
        <v>101</v>
      </c>
      <c r="E493" s="38">
        <v>9000090510</v>
      </c>
      <c r="F493" s="36"/>
      <c r="G493" s="36"/>
      <c r="H493" s="46">
        <f aca="true" t="shared" si="123" ref="H493:L495">H494</f>
        <v>135</v>
      </c>
      <c r="I493" s="258">
        <f t="shared" si="111"/>
        <v>0</v>
      </c>
      <c r="J493" s="46">
        <f t="shared" si="123"/>
        <v>300</v>
      </c>
      <c r="K493" s="46">
        <f t="shared" si="123"/>
        <v>300</v>
      </c>
      <c r="L493" s="46">
        <f t="shared" si="123"/>
        <v>300</v>
      </c>
    </row>
    <row r="494" spans="1:12" ht="30">
      <c r="A494" s="31" t="s">
        <v>216</v>
      </c>
      <c r="B494" s="42" t="s">
        <v>69</v>
      </c>
      <c r="C494" s="42" t="s">
        <v>99</v>
      </c>
      <c r="D494" s="42" t="s">
        <v>101</v>
      </c>
      <c r="E494" s="38">
        <v>9000090510</v>
      </c>
      <c r="F494" s="38">
        <v>200</v>
      </c>
      <c r="G494" s="38"/>
      <c r="H494" s="46">
        <f t="shared" si="123"/>
        <v>135</v>
      </c>
      <c r="I494" s="258">
        <f t="shared" si="111"/>
        <v>0</v>
      </c>
      <c r="J494" s="46">
        <f t="shared" si="123"/>
        <v>300</v>
      </c>
      <c r="K494" s="46">
        <f t="shared" si="123"/>
        <v>300</v>
      </c>
      <c r="L494" s="46">
        <f t="shared" si="123"/>
        <v>300</v>
      </c>
    </row>
    <row r="495" spans="1:12" ht="30">
      <c r="A495" s="6" t="s">
        <v>20</v>
      </c>
      <c r="B495" s="42" t="s">
        <v>69</v>
      </c>
      <c r="C495" s="42" t="s">
        <v>99</v>
      </c>
      <c r="D495" s="42" t="s">
        <v>101</v>
      </c>
      <c r="E495" s="38">
        <v>9000090510</v>
      </c>
      <c r="F495" s="38">
        <v>240</v>
      </c>
      <c r="G495" s="38"/>
      <c r="H495" s="46">
        <f t="shared" si="123"/>
        <v>135</v>
      </c>
      <c r="I495" s="258">
        <f t="shared" si="111"/>
        <v>0</v>
      </c>
      <c r="J495" s="46">
        <f t="shared" si="123"/>
        <v>300</v>
      </c>
      <c r="K495" s="46">
        <f t="shared" si="123"/>
        <v>300</v>
      </c>
      <c r="L495" s="46">
        <f t="shared" si="123"/>
        <v>300</v>
      </c>
    </row>
    <row r="496" spans="1:12" ht="16.5" customHeight="1">
      <c r="A496" s="7" t="s">
        <v>8</v>
      </c>
      <c r="B496" s="42" t="s">
        <v>69</v>
      </c>
      <c r="C496" s="42" t="s">
        <v>99</v>
      </c>
      <c r="D496" s="42" t="s">
        <v>101</v>
      </c>
      <c r="E496" s="38">
        <v>9000090510</v>
      </c>
      <c r="F496" s="38">
        <v>240</v>
      </c>
      <c r="G496" s="38">
        <v>1</v>
      </c>
      <c r="H496" s="46">
        <v>135</v>
      </c>
      <c r="I496" s="258">
        <f t="shared" si="111"/>
        <v>0</v>
      </c>
      <c r="J496" s="46">
        <v>300</v>
      </c>
      <c r="K496" s="46">
        <v>300</v>
      </c>
      <c r="L496" s="46">
        <v>300</v>
      </c>
    </row>
    <row r="497" spans="1:12" ht="17.25" customHeight="1">
      <c r="A497" s="5" t="s">
        <v>104</v>
      </c>
      <c r="B497" s="112" t="s">
        <v>69</v>
      </c>
      <c r="C497" s="112" t="s">
        <v>99</v>
      </c>
      <c r="D497" s="112" t="s">
        <v>105</v>
      </c>
      <c r="E497" s="259"/>
      <c r="F497" s="259"/>
      <c r="G497" s="259"/>
      <c r="H497" s="258" t="e">
        <f>#REF!+H498</f>
        <v>#REF!</v>
      </c>
      <c r="I497" s="258">
        <f t="shared" si="111"/>
        <v>0</v>
      </c>
      <c r="J497" s="258">
        <f>J498</f>
        <v>5000</v>
      </c>
      <c r="K497" s="262">
        <f>K498</f>
        <v>5000</v>
      </c>
      <c r="L497" s="262">
        <f>L498</f>
        <v>5000</v>
      </c>
    </row>
    <row r="498" spans="1:12" ht="15">
      <c r="A498" s="6" t="s">
        <v>16</v>
      </c>
      <c r="B498" s="38">
        <v>500</v>
      </c>
      <c r="C498" s="42" t="s">
        <v>99</v>
      </c>
      <c r="D498" s="42" t="s">
        <v>105</v>
      </c>
      <c r="E498" s="38">
        <v>9000000000</v>
      </c>
      <c r="F498" s="38"/>
      <c r="G498" s="38"/>
      <c r="H498" s="46">
        <f>H499</f>
        <v>15</v>
      </c>
      <c r="I498" s="258">
        <f aca="true" t="shared" si="124" ref="I498:I515">J498-K498</f>
        <v>0</v>
      </c>
      <c r="J498" s="46">
        <f>J499+J511</f>
        <v>5000</v>
      </c>
      <c r="K498" s="46">
        <f>K499+K511</f>
        <v>5000</v>
      </c>
      <c r="L498" s="46">
        <f>L499+L511</f>
        <v>5000</v>
      </c>
    </row>
    <row r="499" spans="1:12" ht="15">
      <c r="A499" s="6" t="s">
        <v>195</v>
      </c>
      <c r="B499" s="38">
        <v>500</v>
      </c>
      <c r="C499" s="42" t="s">
        <v>99</v>
      </c>
      <c r="D499" s="42" t="s">
        <v>105</v>
      </c>
      <c r="E499" s="38">
        <v>9000090520</v>
      </c>
      <c r="F499" s="38"/>
      <c r="G499" s="38"/>
      <c r="H499" s="46">
        <f>H500</f>
        <v>15</v>
      </c>
      <c r="I499" s="258">
        <f t="shared" si="124"/>
        <v>0</v>
      </c>
      <c r="J499" s="46">
        <f>J500+J503+J506</f>
        <v>5000</v>
      </c>
      <c r="K499" s="46">
        <f>K500+K503+K506</f>
        <v>5000</v>
      </c>
      <c r="L499" s="46">
        <f>L500+L503+L506</f>
        <v>5000</v>
      </c>
    </row>
    <row r="500" spans="1:12" ht="30">
      <c r="A500" s="31" t="s">
        <v>216</v>
      </c>
      <c r="B500" s="38">
        <v>500</v>
      </c>
      <c r="C500" s="42" t="s">
        <v>99</v>
      </c>
      <c r="D500" s="42" t="s">
        <v>105</v>
      </c>
      <c r="E500" s="38">
        <v>9000090520</v>
      </c>
      <c r="F500" s="38">
        <v>200</v>
      </c>
      <c r="G500" s="38"/>
      <c r="H500" s="46">
        <f>H501</f>
        <v>15</v>
      </c>
      <c r="I500" s="258">
        <f t="shared" si="124"/>
        <v>0</v>
      </c>
      <c r="J500" s="46">
        <f aca="true" t="shared" si="125" ref="J500:L501">J501</f>
        <v>4000</v>
      </c>
      <c r="K500" s="46">
        <f t="shared" si="125"/>
        <v>4000</v>
      </c>
      <c r="L500" s="46">
        <f t="shared" si="125"/>
        <v>4000</v>
      </c>
    </row>
    <row r="501" spans="1:12" ht="30">
      <c r="A501" s="6" t="s">
        <v>20</v>
      </c>
      <c r="B501" s="38">
        <v>500</v>
      </c>
      <c r="C501" s="42" t="s">
        <v>99</v>
      </c>
      <c r="D501" s="42" t="s">
        <v>105</v>
      </c>
      <c r="E501" s="38">
        <v>9000090520</v>
      </c>
      <c r="F501" s="38">
        <v>240</v>
      </c>
      <c r="G501" s="38"/>
      <c r="H501" s="46">
        <f>H502</f>
        <v>15</v>
      </c>
      <c r="I501" s="258">
        <f t="shared" si="124"/>
        <v>0</v>
      </c>
      <c r="J501" s="46">
        <f t="shared" si="125"/>
        <v>4000</v>
      </c>
      <c r="K501" s="46">
        <f t="shared" si="125"/>
        <v>4000</v>
      </c>
      <c r="L501" s="46">
        <f t="shared" si="125"/>
        <v>4000</v>
      </c>
    </row>
    <row r="502" spans="1:14" ht="15">
      <c r="A502" s="7" t="s">
        <v>8</v>
      </c>
      <c r="B502" s="42" t="s">
        <v>69</v>
      </c>
      <c r="C502" s="42" t="s">
        <v>99</v>
      </c>
      <c r="D502" s="42" t="s">
        <v>105</v>
      </c>
      <c r="E502" s="38">
        <v>9000090520</v>
      </c>
      <c r="F502" s="38">
        <v>240</v>
      </c>
      <c r="G502" s="38">
        <v>1</v>
      </c>
      <c r="H502" s="46">
        <v>15</v>
      </c>
      <c r="I502" s="258">
        <f t="shared" si="124"/>
        <v>0</v>
      </c>
      <c r="J502" s="46">
        <v>4000</v>
      </c>
      <c r="K502" s="46">
        <v>4000</v>
      </c>
      <c r="L502" s="46">
        <v>4000</v>
      </c>
      <c r="M502" s="59"/>
      <c r="N502" s="59"/>
    </row>
    <row r="503" spans="1:12" ht="30" customHeight="1" hidden="1">
      <c r="A503" s="6" t="s">
        <v>173</v>
      </c>
      <c r="B503" s="42" t="s">
        <v>69</v>
      </c>
      <c r="C503" s="42" t="s">
        <v>99</v>
      </c>
      <c r="D503" s="42" t="s">
        <v>105</v>
      </c>
      <c r="E503" s="38">
        <v>9000090520</v>
      </c>
      <c r="F503" s="38">
        <v>400</v>
      </c>
      <c r="G503" s="38"/>
      <c r="H503" s="46"/>
      <c r="I503" s="258">
        <f t="shared" si="124"/>
        <v>0</v>
      </c>
      <c r="J503" s="46">
        <f aca="true" t="shared" si="126" ref="J503:L504">J504</f>
        <v>0</v>
      </c>
      <c r="K503" s="46">
        <f t="shared" si="126"/>
        <v>0</v>
      </c>
      <c r="L503" s="46">
        <f t="shared" si="126"/>
        <v>0</v>
      </c>
    </row>
    <row r="504" spans="1:12" ht="15" customHeight="1" hidden="1">
      <c r="A504" s="6" t="s">
        <v>179</v>
      </c>
      <c r="B504" s="42" t="s">
        <v>69</v>
      </c>
      <c r="C504" s="42" t="s">
        <v>99</v>
      </c>
      <c r="D504" s="42" t="s">
        <v>105</v>
      </c>
      <c r="E504" s="38">
        <v>9000090520</v>
      </c>
      <c r="F504" s="38">
        <v>410</v>
      </c>
      <c r="G504" s="38"/>
      <c r="H504" s="46"/>
      <c r="I504" s="258">
        <f t="shared" si="124"/>
        <v>0</v>
      </c>
      <c r="J504" s="46">
        <f t="shared" si="126"/>
        <v>0</v>
      </c>
      <c r="K504" s="46">
        <f t="shared" si="126"/>
        <v>0</v>
      </c>
      <c r="L504" s="46">
        <f t="shared" si="126"/>
        <v>0</v>
      </c>
    </row>
    <row r="505" spans="1:12" ht="15" customHeight="1" hidden="1">
      <c r="A505" s="7" t="s">
        <v>8</v>
      </c>
      <c r="B505" s="42" t="s">
        <v>69</v>
      </c>
      <c r="C505" s="42" t="s">
        <v>99</v>
      </c>
      <c r="D505" s="42" t="s">
        <v>105</v>
      </c>
      <c r="E505" s="38">
        <v>9000090520</v>
      </c>
      <c r="F505" s="38">
        <v>410</v>
      </c>
      <c r="G505" s="38">
        <v>1</v>
      </c>
      <c r="H505" s="46"/>
      <c r="I505" s="258">
        <f t="shared" si="124"/>
        <v>0</v>
      </c>
      <c r="J505" s="46"/>
      <c r="K505" s="46"/>
      <c r="L505" s="46"/>
    </row>
    <row r="506" spans="1:12" ht="15">
      <c r="A506" s="6" t="s">
        <v>21</v>
      </c>
      <c r="B506" s="38">
        <v>500</v>
      </c>
      <c r="C506" s="42" t="s">
        <v>99</v>
      </c>
      <c r="D506" s="42" t="s">
        <v>105</v>
      </c>
      <c r="E506" s="38">
        <v>9000090520</v>
      </c>
      <c r="F506" s="38">
        <v>800</v>
      </c>
      <c r="G506" s="38"/>
      <c r="H506" s="46">
        <f>H509</f>
        <v>15</v>
      </c>
      <c r="I506" s="258">
        <f t="shared" si="124"/>
        <v>0</v>
      </c>
      <c r="J506" s="46">
        <f>J509+J507</f>
        <v>1000</v>
      </c>
      <c r="K506" s="46">
        <f>K509+K507</f>
        <v>1000</v>
      </c>
      <c r="L506" s="46">
        <f>L509+L507</f>
        <v>1000</v>
      </c>
    </row>
    <row r="507" spans="1:12" ht="15">
      <c r="A507" s="6" t="s">
        <v>217</v>
      </c>
      <c r="B507" s="42" t="s">
        <v>69</v>
      </c>
      <c r="C507" s="42" t="s">
        <v>99</v>
      </c>
      <c r="D507" s="42" t="s">
        <v>105</v>
      </c>
      <c r="E507" s="38">
        <v>9000090520</v>
      </c>
      <c r="F507" s="38">
        <v>830</v>
      </c>
      <c r="G507" s="38"/>
      <c r="H507" s="46">
        <f>H508</f>
        <v>4517</v>
      </c>
      <c r="I507" s="258">
        <f t="shared" si="124"/>
        <v>0</v>
      </c>
      <c r="J507" s="46">
        <f>J508</f>
        <v>900</v>
      </c>
      <c r="K507" s="46">
        <f>K508</f>
        <v>900</v>
      </c>
      <c r="L507" s="46">
        <f>L508</f>
        <v>900</v>
      </c>
    </row>
    <row r="508" spans="1:12" ht="15">
      <c r="A508" s="7" t="s">
        <v>8</v>
      </c>
      <c r="B508" s="42" t="s">
        <v>69</v>
      </c>
      <c r="C508" s="42" t="s">
        <v>99</v>
      </c>
      <c r="D508" s="42" t="s">
        <v>105</v>
      </c>
      <c r="E508" s="38">
        <v>9000090520</v>
      </c>
      <c r="F508" s="38">
        <v>830</v>
      </c>
      <c r="G508" s="38">
        <v>1</v>
      </c>
      <c r="H508" s="46">
        <v>4517</v>
      </c>
      <c r="I508" s="258">
        <f t="shared" si="124"/>
        <v>0</v>
      </c>
      <c r="J508" s="46">
        <v>900</v>
      </c>
      <c r="K508" s="46">
        <v>900</v>
      </c>
      <c r="L508" s="46">
        <v>900</v>
      </c>
    </row>
    <row r="509" spans="1:12" ht="15">
      <c r="A509" s="6" t="s">
        <v>22</v>
      </c>
      <c r="B509" s="38">
        <v>500</v>
      </c>
      <c r="C509" s="42" t="s">
        <v>99</v>
      </c>
      <c r="D509" s="42" t="s">
        <v>105</v>
      </c>
      <c r="E509" s="38">
        <v>9000090520</v>
      </c>
      <c r="F509" s="38">
        <v>850</v>
      </c>
      <c r="G509" s="38"/>
      <c r="H509" s="46">
        <f>H510</f>
        <v>15</v>
      </c>
      <c r="I509" s="258">
        <f t="shared" si="124"/>
        <v>0</v>
      </c>
      <c r="J509" s="46">
        <f>J510</f>
        <v>100</v>
      </c>
      <c r="K509" s="46">
        <f>K510</f>
        <v>100</v>
      </c>
      <c r="L509" s="46">
        <f>L510</f>
        <v>100</v>
      </c>
    </row>
    <row r="510" spans="1:14" ht="15">
      <c r="A510" s="7" t="s">
        <v>8</v>
      </c>
      <c r="B510" s="42" t="s">
        <v>69</v>
      </c>
      <c r="C510" s="42" t="s">
        <v>99</v>
      </c>
      <c r="D510" s="42" t="s">
        <v>105</v>
      </c>
      <c r="E510" s="38">
        <v>9000090520</v>
      </c>
      <c r="F510" s="38">
        <v>850</v>
      </c>
      <c r="G510" s="38">
        <v>1</v>
      </c>
      <c r="H510" s="46">
        <v>15</v>
      </c>
      <c r="I510" s="258">
        <f t="shared" si="124"/>
        <v>0</v>
      </c>
      <c r="J510" s="46">
        <v>100</v>
      </c>
      <c r="K510" s="46">
        <v>100</v>
      </c>
      <c r="L510" s="46">
        <v>100</v>
      </c>
      <c r="M510" s="59"/>
      <c r="N510" s="59"/>
    </row>
    <row r="511" spans="1:12" ht="30" customHeight="1" hidden="1">
      <c r="A511" s="6" t="s">
        <v>360</v>
      </c>
      <c r="B511" s="42" t="s">
        <v>69</v>
      </c>
      <c r="C511" s="42" t="s">
        <v>99</v>
      </c>
      <c r="D511" s="42" t="s">
        <v>105</v>
      </c>
      <c r="E511" s="38">
        <v>9000090540</v>
      </c>
      <c r="F511" s="36"/>
      <c r="G511" s="36"/>
      <c r="H511" s="46" t="e">
        <f>H512</f>
        <v>#REF!</v>
      </c>
      <c r="I511" s="258">
        <f t="shared" si="124"/>
        <v>0</v>
      </c>
      <c r="J511" s="46">
        <f aca="true" t="shared" si="127" ref="J511:L513">J512</f>
        <v>0</v>
      </c>
      <c r="K511" s="46">
        <f t="shared" si="127"/>
        <v>0</v>
      </c>
      <c r="L511" s="46">
        <f t="shared" si="127"/>
        <v>0</v>
      </c>
    </row>
    <row r="512" spans="1:12" ht="15" customHeight="1" hidden="1">
      <c r="A512" s="6" t="s">
        <v>21</v>
      </c>
      <c r="B512" s="42" t="s">
        <v>69</v>
      </c>
      <c r="C512" s="42" t="s">
        <v>99</v>
      </c>
      <c r="D512" s="42" t="s">
        <v>105</v>
      </c>
      <c r="E512" s="38">
        <v>9000090540</v>
      </c>
      <c r="F512" s="38">
        <v>800</v>
      </c>
      <c r="G512" s="36"/>
      <c r="H512" s="46" t="e">
        <f>#REF!</f>
        <v>#REF!</v>
      </c>
      <c r="I512" s="258">
        <f t="shared" si="124"/>
        <v>0</v>
      </c>
      <c r="J512" s="46">
        <f t="shared" si="127"/>
        <v>0</v>
      </c>
      <c r="K512" s="46">
        <f t="shared" si="127"/>
        <v>0</v>
      </c>
      <c r="L512" s="46">
        <f t="shared" si="127"/>
        <v>0</v>
      </c>
    </row>
    <row r="513" spans="1:12" ht="45" customHeight="1" hidden="1">
      <c r="A513" s="6" t="s">
        <v>87</v>
      </c>
      <c r="B513" s="38">
        <v>500</v>
      </c>
      <c r="C513" s="42" t="s">
        <v>99</v>
      </c>
      <c r="D513" s="42" t="s">
        <v>105</v>
      </c>
      <c r="E513" s="38">
        <v>9000090540</v>
      </c>
      <c r="F513" s="38">
        <v>810</v>
      </c>
      <c r="G513" s="38"/>
      <c r="H513" s="46" t="e">
        <f>#REF!</f>
        <v>#REF!</v>
      </c>
      <c r="I513" s="258">
        <f t="shared" si="124"/>
        <v>0</v>
      </c>
      <c r="J513" s="46">
        <f t="shared" si="127"/>
        <v>0</v>
      </c>
      <c r="K513" s="46">
        <f t="shared" si="127"/>
        <v>0</v>
      </c>
      <c r="L513" s="46">
        <f t="shared" si="127"/>
        <v>0</v>
      </c>
    </row>
    <row r="514" spans="1:14" ht="15" customHeight="1" hidden="1">
      <c r="A514" s="7" t="s">
        <v>8</v>
      </c>
      <c r="B514" s="42" t="s">
        <v>69</v>
      </c>
      <c r="C514" s="42" t="s">
        <v>99</v>
      </c>
      <c r="D514" s="42" t="s">
        <v>105</v>
      </c>
      <c r="E514" s="38">
        <v>9000090540</v>
      </c>
      <c r="F514" s="38">
        <v>810</v>
      </c>
      <c r="G514" s="38">
        <v>1</v>
      </c>
      <c r="H514" s="46">
        <v>15</v>
      </c>
      <c r="I514" s="258">
        <f t="shared" si="124"/>
        <v>0</v>
      </c>
      <c r="J514" s="46"/>
      <c r="K514" s="46"/>
      <c r="L514" s="46"/>
      <c r="M514" s="59"/>
      <c r="N514" s="59"/>
    </row>
    <row r="515" spans="1:14" ht="15">
      <c r="A515" s="5" t="s">
        <v>106</v>
      </c>
      <c r="B515" s="112" t="s">
        <v>69</v>
      </c>
      <c r="C515" s="112" t="s">
        <v>99</v>
      </c>
      <c r="D515" s="112" t="s">
        <v>137</v>
      </c>
      <c r="E515" s="259"/>
      <c r="F515" s="259"/>
      <c r="G515" s="259"/>
      <c r="H515" s="258" t="e">
        <f>H516</f>
        <v>#REF!</v>
      </c>
      <c r="I515" s="258">
        <f t="shared" si="124"/>
        <v>2868</v>
      </c>
      <c r="J515" s="258">
        <f>J516+J521</f>
        <v>2974</v>
      </c>
      <c r="K515" s="262">
        <f>K516+K521</f>
        <v>106</v>
      </c>
      <c r="L515" s="262">
        <f>L516+L521</f>
        <v>6062</v>
      </c>
      <c r="M515" s="27"/>
      <c r="N515" s="27"/>
    </row>
    <row r="516" spans="1:14" ht="15">
      <c r="A516" s="6" t="s">
        <v>16</v>
      </c>
      <c r="B516" s="42" t="s">
        <v>69</v>
      </c>
      <c r="C516" s="42" t="s">
        <v>99</v>
      </c>
      <c r="D516" s="42" t="s">
        <v>137</v>
      </c>
      <c r="E516" s="38">
        <v>9000000000</v>
      </c>
      <c r="F516" s="36"/>
      <c r="G516" s="36"/>
      <c r="H516" s="46" t="e">
        <f>H517</f>
        <v>#REF!</v>
      </c>
      <c r="I516" s="258">
        <f>J516-K516</f>
        <v>231</v>
      </c>
      <c r="J516" s="46">
        <f aca="true" t="shared" si="128" ref="J516:L517">J517</f>
        <v>337</v>
      </c>
      <c r="K516" s="46">
        <f t="shared" si="128"/>
        <v>106</v>
      </c>
      <c r="L516" s="46">
        <f t="shared" si="128"/>
        <v>6062</v>
      </c>
      <c r="M516" s="24"/>
      <c r="N516" s="24"/>
    </row>
    <row r="517" spans="1:14" ht="15">
      <c r="A517" s="6" t="s">
        <v>418</v>
      </c>
      <c r="B517" s="42" t="s">
        <v>69</v>
      </c>
      <c r="C517" s="42" t="s">
        <v>99</v>
      </c>
      <c r="D517" s="42" t="s">
        <v>137</v>
      </c>
      <c r="E517" s="38">
        <v>9000090530</v>
      </c>
      <c r="F517" s="36"/>
      <c r="G517" s="36"/>
      <c r="H517" s="46" t="e">
        <f>#REF!+H518+#REF!+#REF!</f>
        <v>#REF!</v>
      </c>
      <c r="I517" s="258">
        <f>J517-K517</f>
        <v>231</v>
      </c>
      <c r="J517" s="46">
        <f t="shared" si="128"/>
        <v>337</v>
      </c>
      <c r="K517" s="46">
        <f t="shared" si="128"/>
        <v>106</v>
      </c>
      <c r="L517" s="46">
        <f t="shared" si="128"/>
        <v>6062</v>
      </c>
      <c r="M517" s="24"/>
      <c r="N517" s="24"/>
    </row>
    <row r="518" spans="1:14" ht="30" customHeight="1">
      <c r="A518" s="31" t="s">
        <v>216</v>
      </c>
      <c r="B518" s="42" t="s">
        <v>69</v>
      </c>
      <c r="C518" s="42" t="s">
        <v>99</v>
      </c>
      <c r="D518" s="42" t="s">
        <v>137</v>
      </c>
      <c r="E518" s="38">
        <v>9000090530</v>
      </c>
      <c r="F518" s="38">
        <v>200</v>
      </c>
      <c r="G518" s="36"/>
      <c r="H518" s="46">
        <f aca="true" t="shared" si="129" ref="H518:L519">H519</f>
        <v>4860</v>
      </c>
      <c r="I518" s="258">
        <f>J518-K518</f>
        <v>231</v>
      </c>
      <c r="J518" s="46">
        <f t="shared" si="129"/>
        <v>337</v>
      </c>
      <c r="K518" s="46">
        <f t="shared" si="129"/>
        <v>106</v>
      </c>
      <c r="L518" s="46">
        <f t="shared" si="129"/>
        <v>6062</v>
      </c>
      <c r="M518" s="24"/>
      <c r="N518" s="24"/>
    </row>
    <row r="519" spans="1:14" ht="30">
      <c r="A519" s="6" t="s">
        <v>20</v>
      </c>
      <c r="B519" s="42" t="s">
        <v>69</v>
      </c>
      <c r="C519" s="42" t="s">
        <v>99</v>
      </c>
      <c r="D519" s="42" t="s">
        <v>137</v>
      </c>
      <c r="E519" s="38">
        <v>9000090530</v>
      </c>
      <c r="F519" s="38">
        <v>240</v>
      </c>
      <c r="G519" s="36"/>
      <c r="H519" s="46">
        <f t="shared" si="129"/>
        <v>4860</v>
      </c>
      <c r="I519" s="258">
        <f>J519-K519</f>
        <v>231</v>
      </c>
      <c r="J519" s="46">
        <f t="shared" si="129"/>
        <v>337</v>
      </c>
      <c r="K519" s="46">
        <f t="shared" si="129"/>
        <v>106</v>
      </c>
      <c r="L519" s="46">
        <f t="shared" si="129"/>
        <v>6062</v>
      </c>
      <c r="M519" s="24"/>
      <c r="N519" s="24"/>
    </row>
    <row r="520" spans="1:14" ht="15">
      <c r="A520" s="7" t="s">
        <v>8</v>
      </c>
      <c r="B520" s="42" t="s">
        <v>69</v>
      </c>
      <c r="C520" s="42" t="s">
        <v>99</v>
      </c>
      <c r="D520" s="42" t="s">
        <v>137</v>
      </c>
      <c r="E520" s="38">
        <v>9000090530</v>
      </c>
      <c r="F520" s="38">
        <v>240</v>
      </c>
      <c r="G520" s="38">
        <v>1</v>
      </c>
      <c r="H520" s="46">
        <v>4860</v>
      </c>
      <c r="I520" s="258">
        <f>J520-K520</f>
        <v>231</v>
      </c>
      <c r="J520" s="46">
        <v>337</v>
      </c>
      <c r="K520" s="46">
        <v>106</v>
      </c>
      <c r="L520" s="46">
        <v>6062</v>
      </c>
      <c r="M520" s="20"/>
      <c r="N520" s="20"/>
    </row>
    <row r="521" spans="1:12" ht="45" customHeight="1">
      <c r="A521" s="31" t="s">
        <v>523</v>
      </c>
      <c r="B521" s="42" t="s">
        <v>69</v>
      </c>
      <c r="C521" s="42" t="s">
        <v>99</v>
      </c>
      <c r="D521" s="42" t="s">
        <v>137</v>
      </c>
      <c r="E521" s="38">
        <v>5900000000</v>
      </c>
      <c r="F521" s="36"/>
      <c r="G521" s="36"/>
      <c r="H521" s="46" t="e">
        <f>#REF!</f>
        <v>#REF!</v>
      </c>
      <c r="I521" s="258">
        <f aca="true" t="shared" si="130" ref="I521:I562">J521-K521</f>
        <v>2637</v>
      </c>
      <c r="J521" s="46">
        <f>J522+J526+J530</f>
        <v>2637</v>
      </c>
      <c r="K521" s="46">
        <f>K522+K526+K530</f>
        <v>0</v>
      </c>
      <c r="L521" s="46">
        <f>L522+L526+L530</f>
        <v>0</v>
      </c>
    </row>
    <row r="522" spans="1:12" ht="30" customHeight="1">
      <c r="A522" s="31" t="s">
        <v>464</v>
      </c>
      <c r="B522" s="42" t="s">
        <v>69</v>
      </c>
      <c r="C522" s="42" t="s">
        <v>99</v>
      </c>
      <c r="D522" s="42" t="s">
        <v>137</v>
      </c>
      <c r="E522" s="38">
        <v>5900191070</v>
      </c>
      <c r="F522" s="36"/>
      <c r="G522" s="36"/>
      <c r="H522" s="46">
        <f aca="true" t="shared" si="131" ref="H522:L532">H523</f>
        <v>11</v>
      </c>
      <c r="I522" s="258">
        <f t="shared" si="130"/>
        <v>1220.5</v>
      </c>
      <c r="J522" s="46">
        <f t="shared" si="131"/>
        <v>1220.5</v>
      </c>
      <c r="K522" s="46">
        <f t="shared" si="131"/>
        <v>0</v>
      </c>
      <c r="L522" s="46">
        <f t="shared" si="131"/>
        <v>0</v>
      </c>
    </row>
    <row r="523" spans="1:12" ht="30" customHeight="1">
      <c r="A523" s="31" t="s">
        <v>216</v>
      </c>
      <c r="B523" s="42" t="s">
        <v>69</v>
      </c>
      <c r="C523" s="42" t="s">
        <v>99</v>
      </c>
      <c r="D523" s="42" t="s">
        <v>137</v>
      </c>
      <c r="E523" s="38">
        <v>5900191070</v>
      </c>
      <c r="F523" s="38">
        <v>200</v>
      </c>
      <c r="G523" s="36"/>
      <c r="H523" s="46">
        <f t="shared" si="131"/>
        <v>11</v>
      </c>
      <c r="I523" s="258">
        <f t="shared" si="130"/>
        <v>1220.5</v>
      </c>
      <c r="J523" s="46">
        <f t="shared" si="131"/>
        <v>1220.5</v>
      </c>
      <c r="K523" s="46">
        <f t="shared" si="131"/>
        <v>0</v>
      </c>
      <c r="L523" s="46">
        <f t="shared" si="131"/>
        <v>0</v>
      </c>
    </row>
    <row r="524" spans="1:12" ht="30" customHeight="1">
      <c r="A524" s="6" t="s">
        <v>20</v>
      </c>
      <c r="B524" s="42" t="s">
        <v>69</v>
      </c>
      <c r="C524" s="42" t="s">
        <v>99</v>
      </c>
      <c r="D524" s="42" t="s">
        <v>137</v>
      </c>
      <c r="E524" s="38">
        <v>5900191070</v>
      </c>
      <c r="F524" s="38">
        <v>240</v>
      </c>
      <c r="G524" s="36"/>
      <c r="H524" s="46">
        <f t="shared" si="131"/>
        <v>11</v>
      </c>
      <c r="I524" s="258">
        <f t="shared" si="130"/>
        <v>1220.5</v>
      </c>
      <c r="J524" s="46">
        <f t="shared" si="131"/>
        <v>1220.5</v>
      </c>
      <c r="K524" s="46">
        <f t="shared" si="131"/>
        <v>0</v>
      </c>
      <c r="L524" s="46">
        <f t="shared" si="131"/>
        <v>0</v>
      </c>
    </row>
    <row r="525" spans="1:12" ht="15" customHeight="1">
      <c r="A525" s="7" t="s">
        <v>8</v>
      </c>
      <c r="B525" s="42" t="s">
        <v>69</v>
      </c>
      <c r="C525" s="42" t="s">
        <v>99</v>
      </c>
      <c r="D525" s="42" t="s">
        <v>137</v>
      </c>
      <c r="E525" s="38">
        <v>5900191070</v>
      </c>
      <c r="F525" s="38">
        <v>240</v>
      </c>
      <c r="G525" s="38">
        <v>1</v>
      </c>
      <c r="H525" s="46">
        <v>11</v>
      </c>
      <c r="I525" s="258">
        <f t="shared" si="130"/>
        <v>1220.5</v>
      </c>
      <c r="J525" s="46">
        <v>1220.5</v>
      </c>
      <c r="K525" s="46"/>
      <c r="L525" s="46"/>
    </row>
    <row r="526" spans="1:12" ht="46.5" customHeight="1">
      <c r="A526" s="31" t="s">
        <v>465</v>
      </c>
      <c r="B526" s="42" t="s">
        <v>69</v>
      </c>
      <c r="C526" s="42" t="s">
        <v>99</v>
      </c>
      <c r="D526" s="42" t="s">
        <v>137</v>
      </c>
      <c r="E526" s="38">
        <v>5900291070</v>
      </c>
      <c r="F526" s="36"/>
      <c r="G526" s="36"/>
      <c r="H526" s="46">
        <f t="shared" si="131"/>
        <v>11</v>
      </c>
      <c r="I526" s="258">
        <f t="shared" si="130"/>
        <v>1416.5</v>
      </c>
      <c r="J526" s="46">
        <f t="shared" si="131"/>
        <v>1416.5</v>
      </c>
      <c r="K526" s="46">
        <f t="shared" si="131"/>
        <v>0</v>
      </c>
      <c r="L526" s="46">
        <f t="shared" si="131"/>
        <v>0</v>
      </c>
    </row>
    <row r="527" spans="1:12" ht="30" customHeight="1">
      <c r="A527" s="31" t="s">
        <v>216</v>
      </c>
      <c r="B527" s="42" t="s">
        <v>69</v>
      </c>
      <c r="C527" s="42" t="s">
        <v>99</v>
      </c>
      <c r="D527" s="42" t="s">
        <v>137</v>
      </c>
      <c r="E527" s="38">
        <v>5900291070</v>
      </c>
      <c r="F527" s="38">
        <v>200</v>
      </c>
      <c r="G527" s="36"/>
      <c r="H527" s="46">
        <f t="shared" si="131"/>
        <v>11</v>
      </c>
      <c r="I527" s="258">
        <f t="shared" si="130"/>
        <v>1416.5</v>
      </c>
      <c r="J527" s="46">
        <f t="shared" si="131"/>
        <v>1416.5</v>
      </c>
      <c r="K527" s="46">
        <f t="shared" si="131"/>
        <v>0</v>
      </c>
      <c r="L527" s="46">
        <f t="shared" si="131"/>
        <v>0</v>
      </c>
    </row>
    <row r="528" spans="1:12" ht="30" customHeight="1">
      <c r="A528" s="6" t="s">
        <v>20</v>
      </c>
      <c r="B528" s="42" t="s">
        <v>69</v>
      </c>
      <c r="C528" s="42" t="s">
        <v>99</v>
      </c>
      <c r="D528" s="42" t="s">
        <v>137</v>
      </c>
      <c r="E528" s="38">
        <v>5900291070</v>
      </c>
      <c r="F528" s="38">
        <v>240</v>
      </c>
      <c r="G528" s="36"/>
      <c r="H528" s="46">
        <f t="shared" si="131"/>
        <v>11</v>
      </c>
      <c r="I528" s="258">
        <f t="shared" si="130"/>
        <v>1416.5</v>
      </c>
      <c r="J528" s="46">
        <f t="shared" si="131"/>
        <v>1416.5</v>
      </c>
      <c r="K528" s="46">
        <f t="shared" si="131"/>
        <v>0</v>
      </c>
      <c r="L528" s="46">
        <f t="shared" si="131"/>
        <v>0</v>
      </c>
    </row>
    <row r="529" spans="1:12" ht="15" customHeight="1">
      <c r="A529" s="7" t="s">
        <v>8</v>
      </c>
      <c r="B529" s="42" t="s">
        <v>69</v>
      </c>
      <c r="C529" s="42" t="s">
        <v>99</v>
      </c>
      <c r="D529" s="42" t="s">
        <v>137</v>
      </c>
      <c r="E529" s="38">
        <v>5900291070</v>
      </c>
      <c r="F529" s="38">
        <v>240</v>
      </c>
      <c r="G529" s="38">
        <v>1</v>
      </c>
      <c r="H529" s="46">
        <v>11</v>
      </c>
      <c r="I529" s="258">
        <f t="shared" si="130"/>
        <v>1416.5</v>
      </c>
      <c r="J529" s="46">
        <v>1416.5</v>
      </c>
      <c r="K529" s="46"/>
      <c r="L529" s="46"/>
    </row>
    <row r="530" spans="1:12" ht="30" customHeight="1" hidden="1">
      <c r="A530" s="31" t="s">
        <v>466</v>
      </c>
      <c r="B530" s="42" t="s">
        <v>69</v>
      </c>
      <c r="C530" s="42" t="s">
        <v>99</v>
      </c>
      <c r="D530" s="42" t="s">
        <v>137</v>
      </c>
      <c r="E530" s="38">
        <v>5900391070</v>
      </c>
      <c r="F530" s="36"/>
      <c r="G530" s="36"/>
      <c r="H530" s="46">
        <f t="shared" si="131"/>
        <v>11</v>
      </c>
      <c r="I530" s="258">
        <f t="shared" si="130"/>
        <v>0</v>
      </c>
      <c r="J530" s="46">
        <f t="shared" si="131"/>
        <v>0</v>
      </c>
      <c r="K530" s="46">
        <f t="shared" si="131"/>
        <v>0</v>
      </c>
      <c r="L530" s="46">
        <f t="shared" si="131"/>
        <v>0</v>
      </c>
    </row>
    <row r="531" spans="1:12" ht="30" customHeight="1" hidden="1">
      <c r="A531" s="31" t="s">
        <v>216</v>
      </c>
      <c r="B531" s="42" t="s">
        <v>69</v>
      </c>
      <c r="C531" s="42" t="s">
        <v>99</v>
      </c>
      <c r="D531" s="42" t="s">
        <v>137</v>
      </c>
      <c r="E531" s="38">
        <v>5900391070</v>
      </c>
      <c r="F531" s="38">
        <v>200</v>
      </c>
      <c r="G531" s="36"/>
      <c r="H531" s="46">
        <f t="shared" si="131"/>
        <v>11</v>
      </c>
      <c r="I531" s="258">
        <f t="shared" si="130"/>
        <v>0</v>
      </c>
      <c r="J531" s="46">
        <f t="shared" si="131"/>
        <v>0</v>
      </c>
      <c r="K531" s="46">
        <f t="shared" si="131"/>
        <v>0</v>
      </c>
      <c r="L531" s="46">
        <f t="shared" si="131"/>
        <v>0</v>
      </c>
    </row>
    <row r="532" spans="1:12" ht="30" customHeight="1" hidden="1">
      <c r="A532" s="6" t="s">
        <v>20</v>
      </c>
      <c r="B532" s="42" t="s">
        <v>69</v>
      </c>
      <c r="C532" s="42" t="s">
        <v>99</v>
      </c>
      <c r="D532" s="42" t="s">
        <v>137</v>
      </c>
      <c r="E532" s="38">
        <v>5900391070</v>
      </c>
      <c r="F532" s="38">
        <v>240</v>
      </c>
      <c r="G532" s="36"/>
      <c r="H532" s="46">
        <f t="shared" si="131"/>
        <v>11</v>
      </c>
      <c r="I532" s="258">
        <f t="shared" si="130"/>
        <v>0</v>
      </c>
      <c r="J532" s="46">
        <f t="shared" si="131"/>
        <v>0</v>
      </c>
      <c r="K532" s="46">
        <f t="shared" si="131"/>
        <v>0</v>
      </c>
      <c r="L532" s="46">
        <f t="shared" si="131"/>
        <v>0</v>
      </c>
    </row>
    <row r="533" spans="1:12" ht="15" customHeight="1" hidden="1">
      <c r="A533" s="7" t="s">
        <v>8</v>
      </c>
      <c r="B533" s="42" t="s">
        <v>69</v>
      </c>
      <c r="C533" s="42" t="s">
        <v>99</v>
      </c>
      <c r="D533" s="42" t="s">
        <v>137</v>
      </c>
      <c r="E533" s="38">
        <v>5900391070</v>
      </c>
      <c r="F533" s="38">
        <v>240</v>
      </c>
      <c r="G533" s="38">
        <v>1</v>
      </c>
      <c r="H533" s="46">
        <v>11</v>
      </c>
      <c r="I533" s="258">
        <f t="shared" si="130"/>
        <v>0</v>
      </c>
      <c r="J533" s="46"/>
      <c r="K533" s="46"/>
      <c r="L533" s="46"/>
    </row>
    <row r="534" spans="1:12" ht="15" hidden="1">
      <c r="A534" s="5" t="s">
        <v>42</v>
      </c>
      <c r="B534" s="112" t="s">
        <v>69</v>
      </c>
      <c r="C534" s="112" t="s">
        <v>43</v>
      </c>
      <c r="D534" s="41"/>
      <c r="E534" s="36"/>
      <c r="F534" s="36"/>
      <c r="G534" s="36"/>
      <c r="H534" s="258" t="e">
        <f>H540+H556+H620+H644</f>
        <v>#REF!</v>
      </c>
      <c r="I534" s="258">
        <f t="shared" si="130"/>
        <v>0</v>
      </c>
      <c r="J534" s="258">
        <f aca="true" t="shared" si="132" ref="J534:L535">J535</f>
        <v>0</v>
      </c>
      <c r="K534" s="262">
        <f t="shared" si="132"/>
        <v>0</v>
      </c>
      <c r="L534" s="262">
        <f t="shared" si="132"/>
        <v>0</v>
      </c>
    </row>
    <row r="535" spans="1:12" ht="15" hidden="1">
      <c r="A535" s="5" t="s">
        <v>57</v>
      </c>
      <c r="B535" s="112" t="s">
        <v>69</v>
      </c>
      <c r="C535" s="112" t="s">
        <v>43</v>
      </c>
      <c r="D535" s="112" t="s">
        <v>48</v>
      </c>
      <c r="E535" s="259"/>
      <c r="F535" s="259"/>
      <c r="G535" s="259"/>
      <c r="H535" s="258" t="e">
        <f>#REF!+#REF!+#REF!</f>
        <v>#REF!</v>
      </c>
      <c r="I535" s="258">
        <f t="shared" si="130"/>
        <v>0</v>
      </c>
      <c r="J535" s="258">
        <f t="shared" si="132"/>
        <v>0</v>
      </c>
      <c r="K535" s="262">
        <f t="shared" si="132"/>
        <v>0</v>
      </c>
      <c r="L535" s="262">
        <f t="shared" si="132"/>
        <v>0</v>
      </c>
    </row>
    <row r="536" spans="1:12" ht="65.25" customHeight="1" hidden="1">
      <c r="A536" s="25" t="s">
        <v>570</v>
      </c>
      <c r="B536" s="38">
        <v>500</v>
      </c>
      <c r="C536" s="42" t="s">
        <v>43</v>
      </c>
      <c r="D536" s="42" t="s">
        <v>48</v>
      </c>
      <c r="E536" s="198" t="s">
        <v>510</v>
      </c>
      <c r="F536" s="38"/>
      <c r="G536" s="38"/>
      <c r="H536" s="46">
        <f aca="true" t="shared" si="133" ref="H536:L538">H537</f>
        <v>4517</v>
      </c>
      <c r="I536" s="258">
        <f t="shared" si="130"/>
        <v>0</v>
      </c>
      <c r="J536" s="46">
        <f t="shared" si="133"/>
        <v>0</v>
      </c>
      <c r="K536" s="46">
        <f t="shared" si="133"/>
        <v>0</v>
      </c>
      <c r="L536" s="46">
        <f t="shared" si="133"/>
        <v>0</v>
      </c>
    </row>
    <row r="537" spans="1:12" ht="15" hidden="1">
      <c r="A537" s="6" t="s">
        <v>21</v>
      </c>
      <c r="B537" s="38">
        <v>500</v>
      </c>
      <c r="C537" s="42" t="s">
        <v>43</v>
      </c>
      <c r="D537" s="42" t="s">
        <v>48</v>
      </c>
      <c r="E537" s="198" t="s">
        <v>510</v>
      </c>
      <c r="F537" s="38">
        <v>800</v>
      </c>
      <c r="G537" s="38"/>
      <c r="H537" s="46">
        <f t="shared" si="133"/>
        <v>4517</v>
      </c>
      <c r="I537" s="258">
        <f t="shared" si="130"/>
        <v>0</v>
      </c>
      <c r="J537" s="46">
        <f t="shared" si="133"/>
        <v>0</v>
      </c>
      <c r="K537" s="46">
        <f t="shared" si="133"/>
        <v>0</v>
      </c>
      <c r="L537" s="46">
        <f t="shared" si="133"/>
        <v>0</v>
      </c>
    </row>
    <row r="538" spans="1:12" ht="15" hidden="1">
      <c r="A538" s="6" t="s">
        <v>217</v>
      </c>
      <c r="B538" s="38">
        <v>500</v>
      </c>
      <c r="C538" s="42" t="s">
        <v>43</v>
      </c>
      <c r="D538" s="42" t="s">
        <v>48</v>
      </c>
      <c r="E538" s="198" t="s">
        <v>510</v>
      </c>
      <c r="F538" s="38">
        <v>830</v>
      </c>
      <c r="G538" s="38"/>
      <c r="H538" s="46">
        <f t="shared" si="133"/>
        <v>4517</v>
      </c>
      <c r="I538" s="258">
        <f t="shared" si="130"/>
        <v>0</v>
      </c>
      <c r="J538" s="46">
        <f t="shared" si="133"/>
        <v>0</v>
      </c>
      <c r="K538" s="46">
        <f t="shared" si="133"/>
        <v>0</v>
      </c>
      <c r="L538" s="46">
        <f t="shared" si="133"/>
        <v>0</v>
      </c>
    </row>
    <row r="539" spans="1:14" ht="15" hidden="1">
      <c r="A539" s="7" t="s">
        <v>8</v>
      </c>
      <c r="B539" s="42" t="s">
        <v>69</v>
      </c>
      <c r="C539" s="42" t="s">
        <v>43</v>
      </c>
      <c r="D539" s="42" t="s">
        <v>48</v>
      </c>
      <c r="E539" s="198" t="s">
        <v>510</v>
      </c>
      <c r="F539" s="38">
        <v>830</v>
      </c>
      <c r="G539" s="38">
        <v>1</v>
      </c>
      <c r="H539" s="46">
        <v>4517</v>
      </c>
      <c r="I539" s="258">
        <f t="shared" si="130"/>
        <v>0</v>
      </c>
      <c r="J539" s="46"/>
      <c r="K539" s="46"/>
      <c r="L539" s="46"/>
      <c r="M539" s="50"/>
      <c r="N539" s="50"/>
    </row>
    <row r="540" spans="1:12" ht="15">
      <c r="A540" s="5" t="s">
        <v>115</v>
      </c>
      <c r="B540" s="112" t="s">
        <v>69</v>
      </c>
      <c r="C540" s="112" t="s">
        <v>116</v>
      </c>
      <c r="D540" s="41"/>
      <c r="E540" s="36"/>
      <c r="F540" s="36"/>
      <c r="G540" s="36"/>
      <c r="H540" s="258" t="e">
        <f>H541+H638</f>
        <v>#REF!</v>
      </c>
      <c r="I540" s="258">
        <f t="shared" si="130"/>
        <v>0</v>
      </c>
      <c r="J540" s="258">
        <f>J541</f>
        <v>9002</v>
      </c>
      <c r="K540" s="262">
        <f>K541</f>
        <v>9002</v>
      </c>
      <c r="L540" s="262">
        <f>L541</f>
        <v>9002</v>
      </c>
    </row>
    <row r="541" spans="1:12" ht="15">
      <c r="A541" s="5" t="s">
        <v>117</v>
      </c>
      <c r="B541" s="112" t="s">
        <v>69</v>
      </c>
      <c r="C541" s="112" t="s">
        <v>116</v>
      </c>
      <c r="D541" s="112" t="s">
        <v>118</v>
      </c>
      <c r="E541" s="259"/>
      <c r="F541" s="259"/>
      <c r="G541" s="259"/>
      <c r="H541" s="258" t="e">
        <f>H542+#REF!+H582+#REF!+#REF!</f>
        <v>#REF!</v>
      </c>
      <c r="I541" s="258">
        <f t="shared" si="130"/>
        <v>0</v>
      </c>
      <c r="J541" s="258">
        <f>J542+J571+J582+J633</f>
        <v>9002</v>
      </c>
      <c r="K541" s="262">
        <f>K542+K571+K582+K633</f>
        <v>9002</v>
      </c>
      <c r="L541" s="262">
        <f>L542+L571+L582+L633</f>
        <v>9002</v>
      </c>
    </row>
    <row r="542" spans="1:12" ht="15">
      <c r="A542" s="6" t="s">
        <v>16</v>
      </c>
      <c r="B542" s="42" t="s">
        <v>69</v>
      </c>
      <c r="C542" s="42" t="s">
        <v>116</v>
      </c>
      <c r="D542" s="42" t="s">
        <v>118</v>
      </c>
      <c r="E542" s="38">
        <v>9000000000</v>
      </c>
      <c r="F542" s="36"/>
      <c r="G542" s="36"/>
      <c r="H542" s="46" t="e">
        <f>H543+#REF!+H551</f>
        <v>#REF!</v>
      </c>
      <c r="I542" s="258">
        <f t="shared" si="130"/>
        <v>0</v>
      </c>
      <c r="J542" s="46">
        <f>J543+J551+J547+J555+J559+J566+J570</f>
        <v>9000</v>
      </c>
      <c r="K542" s="46">
        <f>K543+K551+K547+K555+K559+K566+K570</f>
        <v>9000</v>
      </c>
      <c r="L542" s="46">
        <f>L543+L551+L547+L555+L559+L566+L570</f>
        <v>9000</v>
      </c>
    </row>
    <row r="543" spans="1:12" ht="30">
      <c r="A543" s="6" t="s">
        <v>419</v>
      </c>
      <c r="B543" s="42" t="s">
        <v>69</v>
      </c>
      <c r="C543" s="42" t="s">
        <v>116</v>
      </c>
      <c r="D543" s="42" t="s">
        <v>118</v>
      </c>
      <c r="E543" s="38">
        <v>9000090810</v>
      </c>
      <c r="F543" s="36"/>
      <c r="G543" s="36"/>
      <c r="H543" s="46">
        <f aca="true" t="shared" si="134" ref="H543:L545">H544</f>
        <v>898</v>
      </c>
      <c r="I543" s="258">
        <f t="shared" si="130"/>
        <v>0</v>
      </c>
      <c r="J543" s="46">
        <f t="shared" si="134"/>
        <v>3000</v>
      </c>
      <c r="K543" s="46">
        <f t="shared" si="134"/>
        <v>3000</v>
      </c>
      <c r="L543" s="46">
        <f t="shared" si="134"/>
        <v>3000</v>
      </c>
    </row>
    <row r="544" spans="1:12" ht="30">
      <c r="A544" s="6" t="s">
        <v>46</v>
      </c>
      <c r="B544" s="42" t="s">
        <v>69</v>
      </c>
      <c r="C544" s="42" t="s">
        <v>116</v>
      </c>
      <c r="D544" s="42" t="s">
        <v>118</v>
      </c>
      <c r="E544" s="38">
        <v>9000090810</v>
      </c>
      <c r="F544" s="38">
        <v>600</v>
      </c>
      <c r="G544" s="36"/>
      <c r="H544" s="46">
        <f t="shared" si="134"/>
        <v>898</v>
      </c>
      <c r="I544" s="258">
        <f t="shared" si="130"/>
        <v>0</v>
      </c>
      <c r="J544" s="46">
        <f t="shared" si="134"/>
        <v>3000</v>
      </c>
      <c r="K544" s="46">
        <f t="shared" si="134"/>
        <v>3000</v>
      </c>
      <c r="L544" s="46">
        <f t="shared" si="134"/>
        <v>3000</v>
      </c>
    </row>
    <row r="545" spans="1:12" ht="15">
      <c r="A545" s="6" t="s">
        <v>47</v>
      </c>
      <c r="B545" s="42" t="s">
        <v>69</v>
      </c>
      <c r="C545" s="42" t="s">
        <v>116</v>
      </c>
      <c r="D545" s="42" t="s">
        <v>118</v>
      </c>
      <c r="E545" s="38">
        <v>9000090810</v>
      </c>
      <c r="F545" s="38">
        <v>610</v>
      </c>
      <c r="G545" s="36"/>
      <c r="H545" s="46">
        <f t="shared" si="134"/>
        <v>898</v>
      </c>
      <c r="I545" s="258">
        <f t="shared" si="130"/>
        <v>0</v>
      </c>
      <c r="J545" s="46">
        <f t="shared" si="134"/>
        <v>3000</v>
      </c>
      <c r="K545" s="46">
        <f t="shared" si="134"/>
        <v>3000</v>
      </c>
      <c r="L545" s="46">
        <f t="shared" si="134"/>
        <v>3000</v>
      </c>
    </row>
    <row r="546" spans="1:12" ht="15">
      <c r="A546" s="7" t="s">
        <v>8</v>
      </c>
      <c r="B546" s="42" t="s">
        <v>69</v>
      </c>
      <c r="C546" s="42" t="s">
        <v>116</v>
      </c>
      <c r="D546" s="42" t="s">
        <v>118</v>
      </c>
      <c r="E546" s="38">
        <v>9000090810</v>
      </c>
      <c r="F546" s="38">
        <v>610</v>
      </c>
      <c r="G546" s="38">
        <v>1</v>
      </c>
      <c r="H546" s="46">
        <v>898</v>
      </c>
      <c r="I546" s="258">
        <f t="shared" si="130"/>
        <v>0</v>
      </c>
      <c r="J546" s="46">
        <v>3000</v>
      </c>
      <c r="K546" s="46">
        <v>3000</v>
      </c>
      <c r="L546" s="46">
        <v>3000</v>
      </c>
    </row>
    <row r="547" spans="1:12" ht="33" customHeight="1" hidden="1">
      <c r="A547" s="6" t="s">
        <v>419</v>
      </c>
      <c r="B547" s="42" t="s">
        <v>69</v>
      </c>
      <c r="C547" s="42" t="s">
        <v>116</v>
      </c>
      <c r="D547" s="42" t="s">
        <v>118</v>
      </c>
      <c r="E547" s="38">
        <v>9000090820</v>
      </c>
      <c r="F547" s="36"/>
      <c r="G547" s="36"/>
      <c r="H547" s="45">
        <f aca="true" t="shared" si="135" ref="H547:L549">H548</f>
        <v>2067.1</v>
      </c>
      <c r="I547" s="258">
        <f t="shared" si="130"/>
        <v>0</v>
      </c>
      <c r="J547" s="46">
        <f t="shared" si="135"/>
        <v>0</v>
      </c>
      <c r="K547" s="46">
        <f t="shared" si="135"/>
        <v>0</v>
      </c>
      <c r="L547" s="46">
        <f t="shared" si="135"/>
        <v>0</v>
      </c>
    </row>
    <row r="548" spans="1:12" ht="30" hidden="1">
      <c r="A548" s="6" t="s">
        <v>46</v>
      </c>
      <c r="B548" s="42" t="s">
        <v>69</v>
      </c>
      <c r="C548" s="42" t="s">
        <v>116</v>
      </c>
      <c r="D548" s="42" t="s">
        <v>118</v>
      </c>
      <c r="E548" s="38">
        <v>9000090820</v>
      </c>
      <c r="F548" s="38">
        <v>600</v>
      </c>
      <c r="G548" s="36"/>
      <c r="H548" s="45">
        <f t="shared" si="135"/>
        <v>2067.1</v>
      </c>
      <c r="I548" s="258">
        <f t="shared" si="130"/>
        <v>0</v>
      </c>
      <c r="J548" s="46">
        <f t="shared" si="135"/>
        <v>0</v>
      </c>
      <c r="K548" s="46">
        <f t="shared" si="135"/>
        <v>0</v>
      </c>
      <c r="L548" s="46">
        <f t="shared" si="135"/>
        <v>0</v>
      </c>
    </row>
    <row r="549" spans="1:12" ht="15" hidden="1">
      <c r="A549" s="6" t="s">
        <v>47</v>
      </c>
      <c r="B549" s="42" t="s">
        <v>69</v>
      </c>
      <c r="C549" s="42" t="s">
        <v>116</v>
      </c>
      <c r="D549" s="42" t="s">
        <v>118</v>
      </c>
      <c r="E549" s="38">
        <v>9000090820</v>
      </c>
      <c r="F549" s="38">
        <v>610</v>
      </c>
      <c r="G549" s="36"/>
      <c r="H549" s="45">
        <f t="shared" si="135"/>
        <v>2067.1</v>
      </c>
      <c r="I549" s="258">
        <f t="shared" si="130"/>
        <v>0</v>
      </c>
      <c r="J549" s="46">
        <f t="shared" si="135"/>
        <v>0</v>
      </c>
      <c r="K549" s="46">
        <f t="shared" si="135"/>
        <v>0</v>
      </c>
      <c r="L549" s="46">
        <f t="shared" si="135"/>
        <v>0</v>
      </c>
    </row>
    <row r="550" spans="1:12" ht="15" hidden="1">
      <c r="A550" s="7" t="s">
        <v>9</v>
      </c>
      <c r="B550" s="42" t="s">
        <v>69</v>
      </c>
      <c r="C550" s="42" t="s">
        <v>116</v>
      </c>
      <c r="D550" s="42" t="s">
        <v>118</v>
      </c>
      <c r="E550" s="38">
        <v>9000090820</v>
      </c>
      <c r="F550" s="38">
        <v>610</v>
      </c>
      <c r="G550" s="38">
        <v>2</v>
      </c>
      <c r="H550" s="45">
        <v>2067.1</v>
      </c>
      <c r="I550" s="258">
        <f t="shared" si="130"/>
        <v>0</v>
      </c>
      <c r="J550" s="46"/>
      <c r="K550" s="46"/>
      <c r="L550" s="46"/>
    </row>
    <row r="551" spans="1:12" ht="15">
      <c r="A551" s="6" t="s">
        <v>420</v>
      </c>
      <c r="B551" s="42" t="s">
        <v>69</v>
      </c>
      <c r="C551" s="42" t="s">
        <v>116</v>
      </c>
      <c r="D551" s="42" t="s">
        <v>118</v>
      </c>
      <c r="E551" s="38">
        <v>9000090830</v>
      </c>
      <c r="F551" s="36"/>
      <c r="G551" s="36"/>
      <c r="H551" s="46">
        <f aca="true" t="shared" si="136" ref="H551:L552">H552</f>
        <v>4523.6</v>
      </c>
      <c r="I551" s="258">
        <f t="shared" si="130"/>
        <v>0</v>
      </c>
      <c r="J551" s="46">
        <f t="shared" si="136"/>
        <v>6000</v>
      </c>
      <c r="K551" s="46">
        <f t="shared" si="136"/>
        <v>6000</v>
      </c>
      <c r="L551" s="46">
        <f t="shared" si="136"/>
        <v>6000</v>
      </c>
    </row>
    <row r="552" spans="1:12" ht="30">
      <c r="A552" s="6" t="s">
        <v>46</v>
      </c>
      <c r="B552" s="42" t="s">
        <v>69</v>
      </c>
      <c r="C552" s="42" t="s">
        <v>116</v>
      </c>
      <c r="D552" s="42" t="s">
        <v>118</v>
      </c>
      <c r="E552" s="38">
        <v>9000090830</v>
      </c>
      <c r="F552" s="38">
        <v>600</v>
      </c>
      <c r="G552" s="36"/>
      <c r="H552" s="46">
        <f t="shared" si="136"/>
        <v>4523.6</v>
      </c>
      <c r="I552" s="258">
        <f t="shared" si="130"/>
        <v>0</v>
      </c>
      <c r="J552" s="46">
        <f t="shared" si="136"/>
        <v>6000</v>
      </c>
      <c r="K552" s="46">
        <f t="shared" si="136"/>
        <v>6000</v>
      </c>
      <c r="L552" s="46">
        <f t="shared" si="136"/>
        <v>6000</v>
      </c>
    </row>
    <row r="553" spans="1:12" ht="15">
      <c r="A553" s="6" t="s">
        <v>47</v>
      </c>
      <c r="B553" s="42" t="s">
        <v>69</v>
      </c>
      <c r="C553" s="42" t="s">
        <v>116</v>
      </c>
      <c r="D553" s="42" t="s">
        <v>118</v>
      </c>
      <c r="E553" s="38">
        <v>9000090830</v>
      </c>
      <c r="F553" s="38">
        <v>610</v>
      </c>
      <c r="G553" s="36"/>
      <c r="H553" s="46">
        <f>H554</f>
        <v>4523.6</v>
      </c>
      <c r="I553" s="258">
        <f t="shared" si="130"/>
        <v>0</v>
      </c>
      <c r="J553" s="46">
        <f>J554</f>
        <v>6000</v>
      </c>
      <c r="K553" s="46">
        <f>K554</f>
        <v>6000</v>
      </c>
      <c r="L553" s="46">
        <f>L554</f>
        <v>6000</v>
      </c>
    </row>
    <row r="554" spans="1:12" ht="15">
      <c r="A554" s="7" t="s">
        <v>8</v>
      </c>
      <c r="B554" s="42" t="s">
        <v>69</v>
      </c>
      <c r="C554" s="42" t="s">
        <v>116</v>
      </c>
      <c r="D554" s="42" t="s">
        <v>118</v>
      </c>
      <c r="E554" s="38">
        <v>9000090830</v>
      </c>
      <c r="F554" s="38">
        <v>610</v>
      </c>
      <c r="G554" s="38">
        <v>1</v>
      </c>
      <c r="H554" s="46">
        <v>4523.6</v>
      </c>
      <c r="I554" s="258">
        <f t="shared" si="130"/>
        <v>0</v>
      </c>
      <c r="J554" s="46">
        <v>6000</v>
      </c>
      <c r="K554" s="46">
        <v>6000</v>
      </c>
      <c r="L554" s="46">
        <v>6000</v>
      </c>
    </row>
    <row r="555" spans="1:14" ht="60" customHeight="1" hidden="1">
      <c r="A555" s="25" t="s">
        <v>166</v>
      </c>
      <c r="B555" s="42" t="s">
        <v>69</v>
      </c>
      <c r="C555" s="42" t="s">
        <v>116</v>
      </c>
      <c r="D555" s="42" t="s">
        <v>118</v>
      </c>
      <c r="E555" s="38">
        <v>9000072650</v>
      </c>
      <c r="F555" s="38"/>
      <c r="G555" s="38"/>
      <c r="H555" s="46"/>
      <c r="I555" s="258">
        <f t="shared" si="130"/>
        <v>0</v>
      </c>
      <c r="J555" s="46">
        <f>J556</f>
        <v>0</v>
      </c>
      <c r="K555" s="46">
        <f>K556</f>
        <v>0</v>
      </c>
      <c r="L555" s="46">
        <f>L556</f>
        <v>0</v>
      </c>
      <c r="M555" s="24"/>
      <c r="N555" s="24"/>
    </row>
    <row r="556" spans="1:14" ht="30" customHeight="1" hidden="1">
      <c r="A556" s="6" t="s">
        <v>46</v>
      </c>
      <c r="B556" s="42" t="s">
        <v>69</v>
      </c>
      <c r="C556" s="42" t="s">
        <v>116</v>
      </c>
      <c r="D556" s="42" t="s">
        <v>118</v>
      </c>
      <c r="E556" s="38">
        <v>9000072650</v>
      </c>
      <c r="F556" s="38">
        <v>600</v>
      </c>
      <c r="G556" s="36"/>
      <c r="H556" s="46">
        <f aca="true" t="shared" si="137" ref="H556:L557">H557</f>
        <v>32867.3</v>
      </c>
      <c r="I556" s="258">
        <f t="shared" si="130"/>
        <v>0</v>
      </c>
      <c r="J556" s="46">
        <f t="shared" si="137"/>
        <v>0</v>
      </c>
      <c r="K556" s="46">
        <f t="shared" si="137"/>
        <v>0</v>
      </c>
      <c r="L556" s="46">
        <f t="shared" si="137"/>
        <v>0</v>
      </c>
      <c r="M556" s="24"/>
      <c r="N556" s="24"/>
    </row>
    <row r="557" spans="1:14" ht="15" customHeight="1" hidden="1">
      <c r="A557" s="6" t="s">
        <v>47</v>
      </c>
      <c r="B557" s="42" t="s">
        <v>69</v>
      </c>
      <c r="C557" s="42" t="s">
        <v>116</v>
      </c>
      <c r="D557" s="42" t="s">
        <v>118</v>
      </c>
      <c r="E557" s="38">
        <v>9000072650</v>
      </c>
      <c r="F557" s="38">
        <v>610</v>
      </c>
      <c r="G557" s="36"/>
      <c r="H557" s="46">
        <f t="shared" si="137"/>
        <v>32867.3</v>
      </c>
      <c r="I557" s="258">
        <f t="shared" si="130"/>
        <v>0</v>
      </c>
      <c r="J557" s="46">
        <f t="shared" si="137"/>
        <v>0</v>
      </c>
      <c r="K557" s="46">
        <f t="shared" si="137"/>
        <v>0</v>
      </c>
      <c r="L557" s="46">
        <f t="shared" si="137"/>
        <v>0</v>
      </c>
      <c r="M557" s="24"/>
      <c r="N557" s="24"/>
    </row>
    <row r="558" spans="1:14" ht="15" customHeight="1" hidden="1">
      <c r="A558" s="7" t="s">
        <v>9</v>
      </c>
      <c r="B558" s="42" t="s">
        <v>69</v>
      </c>
      <c r="C558" s="42" t="s">
        <v>116</v>
      </c>
      <c r="D558" s="42" t="s">
        <v>118</v>
      </c>
      <c r="E558" s="38">
        <v>9000072650</v>
      </c>
      <c r="F558" s="38">
        <v>610</v>
      </c>
      <c r="G558" s="38">
        <v>2</v>
      </c>
      <c r="H558" s="46">
        <v>32867.3</v>
      </c>
      <c r="I558" s="258">
        <f t="shared" si="130"/>
        <v>0</v>
      </c>
      <c r="J558" s="46"/>
      <c r="K558" s="46"/>
      <c r="L558" s="46"/>
      <c r="M558" s="20"/>
      <c r="N558" s="20"/>
    </row>
    <row r="559" spans="1:14" ht="24" customHeight="1" hidden="1">
      <c r="A559" s="25" t="s">
        <v>227</v>
      </c>
      <c r="B559" s="42" t="s">
        <v>69</v>
      </c>
      <c r="C559" s="42" t="s">
        <v>116</v>
      </c>
      <c r="D559" s="42" t="s">
        <v>118</v>
      </c>
      <c r="E559" s="38">
        <v>9000051470</v>
      </c>
      <c r="F559" s="38"/>
      <c r="G559" s="38"/>
      <c r="H559" s="46"/>
      <c r="I559" s="258">
        <f t="shared" si="130"/>
        <v>0</v>
      </c>
      <c r="J559" s="46">
        <f>J560</f>
        <v>0</v>
      </c>
      <c r="K559" s="46">
        <f>K560</f>
        <v>0</v>
      </c>
      <c r="L559" s="46">
        <f>L560</f>
        <v>0</v>
      </c>
      <c r="M559" s="24"/>
      <c r="N559" s="24"/>
    </row>
    <row r="560" spans="1:14" ht="30" customHeight="1" hidden="1">
      <c r="A560" s="6" t="s">
        <v>46</v>
      </c>
      <c r="B560" s="42" t="s">
        <v>69</v>
      </c>
      <c r="C560" s="42" t="s">
        <v>116</v>
      </c>
      <c r="D560" s="42" t="s">
        <v>118</v>
      </c>
      <c r="E560" s="38">
        <v>9000051470</v>
      </c>
      <c r="F560" s="38">
        <v>600</v>
      </c>
      <c r="G560" s="36"/>
      <c r="H560" s="46">
        <f aca="true" t="shared" si="138" ref="H560:L561">H561</f>
        <v>32867.3</v>
      </c>
      <c r="I560" s="258">
        <f t="shared" si="130"/>
        <v>0</v>
      </c>
      <c r="J560" s="46">
        <f t="shared" si="138"/>
        <v>0</v>
      </c>
      <c r="K560" s="46">
        <f t="shared" si="138"/>
        <v>0</v>
      </c>
      <c r="L560" s="46">
        <f t="shared" si="138"/>
        <v>0</v>
      </c>
      <c r="M560" s="24"/>
      <c r="N560" s="24"/>
    </row>
    <row r="561" spans="1:14" ht="15" customHeight="1" hidden="1">
      <c r="A561" s="6" t="s">
        <v>47</v>
      </c>
      <c r="B561" s="42" t="s">
        <v>69</v>
      </c>
      <c r="C561" s="42" t="s">
        <v>116</v>
      </c>
      <c r="D561" s="42" t="s">
        <v>118</v>
      </c>
      <c r="E561" s="38">
        <v>9000051470</v>
      </c>
      <c r="F561" s="38">
        <v>610</v>
      </c>
      <c r="G561" s="36"/>
      <c r="H561" s="46">
        <f t="shared" si="138"/>
        <v>32867.3</v>
      </c>
      <c r="I561" s="258">
        <f t="shared" si="130"/>
        <v>0</v>
      </c>
      <c r="J561" s="46">
        <f t="shared" si="138"/>
        <v>0</v>
      </c>
      <c r="K561" s="46">
        <f t="shared" si="138"/>
        <v>0</v>
      </c>
      <c r="L561" s="46">
        <f t="shared" si="138"/>
        <v>0</v>
      </c>
      <c r="M561" s="24"/>
      <c r="N561" s="24"/>
    </row>
    <row r="562" spans="1:14" ht="15" customHeight="1" hidden="1">
      <c r="A562" s="7" t="s">
        <v>9</v>
      </c>
      <c r="B562" s="42" t="s">
        <v>69</v>
      </c>
      <c r="C562" s="42" t="s">
        <v>116</v>
      </c>
      <c r="D562" s="42" t="s">
        <v>118</v>
      </c>
      <c r="E562" s="38">
        <v>9000051470</v>
      </c>
      <c r="F562" s="38">
        <v>610</v>
      </c>
      <c r="G562" s="38">
        <v>2</v>
      </c>
      <c r="H562" s="46">
        <v>32867.3</v>
      </c>
      <c r="I562" s="258">
        <f t="shared" si="130"/>
        <v>0</v>
      </c>
      <c r="J562" s="46"/>
      <c r="K562" s="46"/>
      <c r="L562" s="46"/>
      <c r="M562" s="20"/>
      <c r="N562" s="20"/>
    </row>
    <row r="563" spans="1:14" ht="30" customHeight="1" hidden="1">
      <c r="A563" s="163" t="s">
        <v>336</v>
      </c>
      <c r="B563" s="42" t="s">
        <v>69</v>
      </c>
      <c r="C563" s="42" t="s">
        <v>116</v>
      </c>
      <c r="D563" s="42" t="s">
        <v>118</v>
      </c>
      <c r="E563" s="38" t="s">
        <v>408</v>
      </c>
      <c r="F563" s="36"/>
      <c r="G563" s="36"/>
      <c r="H563" s="46">
        <f>H564</f>
        <v>32867.3</v>
      </c>
      <c r="I563" s="46">
        <f>I564</f>
        <v>24825.95562</v>
      </c>
      <c r="J563" s="46">
        <f>J564</f>
        <v>0</v>
      </c>
      <c r="K563" s="46">
        <f>K564</f>
        <v>0</v>
      </c>
      <c r="L563" s="46">
        <f>L564</f>
        <v>0</v>
      </c>
      <c r="M563" s="50"/>
      <c r="N563" s="50"/>
    </row>
    <row r="564" spans="1:14" ht="30" customHeight="1" hidden="1">
      <c r="A564" s="6" t="s">
        <v>46</v>
      </c>
      <c r="B564" s="42" t="s">
        <v>69</v>
      </c>
      <c r="C564" s="42" t="s">
        <v>116</v>
      </c>
      <c r="D564" s="42" t="s">
        <v>118</v>
      </c>
      <c r="E564" s="38" t="s">
        <v>408</v>
      </c>
      <c r="F564" s="38">
        <v>600</v>
      </c>
      <c r="G564" s="36"/>
      <c r="H564" s="46">
        <f aca="true" t="shared" si="139" ref="H564:L565">H565</f>
        <v>32867.3</v>
      </c>
      <c r="I564" s="46">
        <f t="shared" si="139"/>
        <v>24825.95562</v>
      </c>
      <c r="J564" s="46">
        <f t="shared" si="139"/>
        <v>0</v>
      </c>
      <c r="K564" s="46">
        <f t="shared" si="139"/>
        <v>0</v>
      </c>
      <c r="L564" s="46">
        <f t="shared" si="139"/>
        <v>0</v>
      </c>
      <c r="M564" s="50"/>
      <c r="N564" s="50"/>
    </row>
    <row r="565" spans="1:14" ht="15" customHeight="1" hidden="1">
      <c r="A565" s="6" t="s">
        <v>47</v>
      </c>
      <c r="B565" s="42" t="s">
        <v>69</v>
      </c>
      <c r="C565" s="42" t="s">
        <v>116</v>
      </c>
      <c r="D565" s="42" t="s">
        <v>118</v>
      </c>
      <c r="E565" s="38" t="s">
        <v>408</v>
      </c>
      <c r="F565" s="38">
        <v>610</v>
      </c>
      <c r="G565" s="36"/>
      <c r="H565" s="46">
        <f t="shared" si="139"/>
        <v>32867.3</v>
      </c>
      <c r="I565" s="46">
        <f t="shared" si="139"/>
        <v>24825.95562</v>
      </c>
      <c r="J565" s="46">
        <f t="shared" si="139"/>
        <v>0</v>
      </c>
      <c r="K565" s="46">
        <f t="shared" si="139"/>
        <v>0</v>
      </c>
      <c r="L565" s="46">
        <f t="shared" si="139"/>
        <v>0</v>
      </c>
      <c r="M565" s="50"/>
      <c r="N565" s="50"/>
    </row>
    <row r="566" spans="1:14" ht="15" customHeight="1" hidden="1">
      <c r="A566" s="7" t="s">
        <v>8</v>
      </c>
      <c r="B566" s="42" t="s">
        <v>69</v>
      </c>
      <c r="C566" s="42" t="s">
        <v>116</v>
      </c>
      <c r="D566" s="42" t="s">
        <v>118</v>
      </c>
      <c r="E566" s="38" t="s">
        <v>408</v>
      </c>
      <c r="F566" s="38">
        <v>610</v>
      </c>
      <c r="G566" s="38">
        <v>1</v>
      </c>
      <c r="H566" s="46">
        <v>32867.3</v>
      </c>
      <c r="I566" s="46">
        <v>24825.95562</v>
      </c>
      <c r="J566" s="46"/>
      <c r="K566" s="46"/>
      <c r="L566" s="46"/>
      <c r="M566" s="50"/>
      <c r="N566" s="50"/>
    </row>
    <row r="567" spans="1:14" ht="20.25" customHeight="1" hidden="1">
      <c r="A567" s="26" t="s">
        <v>353</v>
      </c>
      <c r="B567" s="42" t="s">
        <v>69</v>
      </c>
      <c r="C567" s="42" t="s">
        <v>116</v>
      </c>
      <c r="D567" s="42" t="s">
        <v>118</v>
      </c>
      <c r="E567" s="38">
        <v>9000071930</v>
      </c>
      <c r="F567" s="38"/>
      <c r="G567" s="38"/>
      <c r="H567" s="46"/>
      <c r="I567" s="258">
        <f aca="true" t="shared" si="140" ref="I567:I578">J567-K567</f>
        <v>0</v>
      </c>
      <c r="J567" s="46">
        <f aca="true" t="shared" si="141" ref="J567:L569">J568</f>
        <v>0</v>
      </c>
      <c r="K567" s="46">
        <f t="shared" si="141"/>
        <v>0</v>
      </c>
      <c r="L567" s="46">
        <f t="shared" si="141"/>
        <v>0</v>
      </c>
      <c r="M567" s="24"/>
      <c r="N567" s="24"/>
    </row>
    <row r="568" spans="1:14" ht="30" customHeight="1" hidden="1">
      <c r="A568" s="6" t="s">
        <v>46</v>
      </c>
      <c r="B568" s="42" t="s">
        <v>69</v>
      </c>
      <c r="C568" s="42" t="s">
        <v>116</v>
      </c>
      <c r="D568" s="42" t="s">
        <v>118</v>
      </c>
      <c r="E568" s="38">
        <v>9000071930</v>
      </c>
      <c r="F568" s="38">
        <v>600</v>
      </c>
      <c r="G568" s="36"/>
      <c r="H568" s="46">
        <f>H569</f>
        <v>32867.3</v>
      </c>
      <c r="I568" s="258">
        <f t="shared" si="140"/>
        <v>0</v>
      </c>
      <c r="J568" s="46">
        <f t="shared" si="141"/>
        <v>0</v>
      </c>
      <c r="K568" s="46">
        <f t="shared" si="141"/>
        <v>0</v>
      </c>
      <c r="L568" s="46">
        <f t="shared" si="141"/>
        <v>0</v>
      </c>
      <c r="M568" s="24"/>
      <c r="N568" s="24"/>
    </row>
    <row r="569" spans="1:14" ht="15" customHeight="1" hidden="1">
      <c r="A569" s="6" t="s">
        <v>47</v>
      </c>
      <c r="B569" s="42" t="s">
        <v>69</v>
      </c>
      <c r="C569" s="42" t="s">
        <v>116</v>
      </c>
      <c r="D569" s="42" t="s">
        <v>118</v>
      </c>
      <c r="E569" s="38">
        <v>9000071930</v>
      </c>
      <c r="F569" s="38">
        <v>610</v>
      </c>
      <c r="G569" s="36"/>
      <c r="H569" s="46">
        <f>H570</f>
        <v>32867.3</v>
      </c>
      <c r="I569" s="258">
        <f t="shared" si="140"/>
        <v>0</v>
      </c>
      <c r="J569" s="46">
        <f t="shared" si="141"/>
        <v>0</v>
      </c>
      <c r="K569" s="46">
        <f t="shared" si="141"/>
        <v>0</v>
      </c>
      <c r="L569" s="46">
        <f t="shared" si="141"/>
        <v>0</v>
      </c>
      <c r="M569" s="24"/>
      <c r="N569" s="24"/>
    </row>
    <row r="570" spans="1:14" ht="15" customHeight="1" hidden="1">
      <c r="A570" s="7" t="s">
        <v>9</v>
      </c>
      <c r="B570" s="42" t="s">
        <v>69</v>
      </c>
      <c r="C570" s="42" t="s">
        <v>116</v>
      </c>
      <c r="D570" s="42" t="s">
        <v>118</v>
      </c>
      <c r="E570" s="38">
        <v>9000071930</v>
      </c>
      <c r="F570" s="38">
        <v>610</v>
      </c>
      <c r="G570" s="38">
        <v>2</v>
      </c>
      <c r="H570" s="46">
        <v>32867.3</v>
      </c>
      <c r="I570" s="258">
        <f t="shared" si="140"/>
        <v>0</v>
      </c>
      <c r="J570" s="46"/>
      <c r="K570" s="46"/>
      <c r="L570" s="46"/>
      <c r="M570" s="20"/>
      <c r="N570" s="20"/>
    </row>
    <row r="571" spans="1:12" ht="30" customHeight="1">
      <c r="A571" s="31" t="s">
        <v>520</v>
      </c>
      <c r="B571" s="42" t="s">
        <v>69</v>
      </c>
      <c r="C571" s="42" t="s">
        <v>116</v>
      </c>
      <c r="D571" s="42" t="s">
        <v>118</v>
      </c>
      <c r="E571" s="38">
        <v>5300000000</v>
      </c>
      <c r="F571" s="36"/>
      <c r="G571" s="36"/>
      <c r="H571" s="46" t="e">
        <f>#REF!</f>
        <v>#REF!</v>
      </c>
      <c r="I571" s="258">
        <f t="shared" si="140"/>
        <v>0</v>
      </c>
      <c r="J571" s="46">
        <f>J572+J576+J581</f>
        <v>2</v>
      </c>
      <c r="K571" s="46">
        <f>K572+K576+K581</f>
        <v>2</v>
      </c>
      <c r="L571" s="46">
        <f>L572+L576+L581</f>
        <v>2</v>
      </c>
    </row>
    <row r="572" spans="1:12" ht="60" customHeight="1" hidden="1">
      <c r="A572" s="31" t="s">
        <v>453</v>
      </c>
      <c r="B572" s="42" t="s">
        <v>69</v>
      </c>
      <c r="C572" s="42" t="s">
        <v>116</v>
      </c>
      <c r="D572" s="42" t="s">
        <v>118</v>
      </c>
      <c r="E572" s="35">
        <v>5300191080</v>
      </c>
      <c r="F572" s="36"/>
      <c r="G572" s="36"/>
      <c r="H572" s="46">
        <f>H573</f>
        <v>3</v>
      </c>
      <c r="I572" s="258">
        <f t="shared" si="140"/>
        <v>0</v>
      </c>
      <c r="J572" s="46">
        <f aca="true" t="shared" si="142" ref="J572:L574">J573</f>
        <v>0</v>
      </c>
      <c r="K572" s="46">
        <f t="shared" si="142"/>
        <v>0</v>
      </c>
      <c r="L572" s="46">
        <f t="shared" si="142"/>
        <v>0</v>
      </c>
    </row>
    <row r="573" spans="1:12" ht="30" customHeight="1" hidden="1">
      <c r="A573" s="6" t="s">
        <v>46</v>
      </c>
      <c r="B573" s="42" t="s">
        <v>69</v>
      </c>
      <c r="C573" s="42" t="s">
        <v>116</v>
      </c>
      <c r="D573" s="42" t="s">
        <v>118</v>
      </c>
      <c r="E573" s="35">
        <v>5300191080</v>
      </c>
      <c r="F573" s="38">
        <v>600</v>
      </c>
      <c r="G573" s="36"/>
      <c r="H573" s="46">
        <f>H574</f>
        <v>3</v>
      </c>
      <c r="I573" s="258">
        <f t="shared" si="140"/>
        <v>0</v>
      </c>
      <c r="J573" s="46">
        <f t="shared" si="142"/>
        <v>0</v>
      </c>
      <c r="K573" s="46">
        <f t="shared" si="142"/>
        <v>0</v>
      </c>
      <c r="L573" s="46">
        <f t="shared" si="142"/>
        <v>0</v>
      </c>
    </row>
    <row r="574" spans="1:12" ht="15" customHeight="1" hidden="1">
      <c r="A574" s="6" t="s">
        <v>47</v>
      </c>
      <c r="B574" s="42" t="s">
        <v>69</v>
      </c>
      <c r="C574" s="42" t="s">
        <v>116</v>
      </c>
      <c r="D574" s="42" t="s">
        <v>118</v>
      </c>
      <c r="E574" s="35">
        <v>5300191080</v>
      </c>
      <c r="F574" s="38">
        <v>610</v>
      </c>
      <c r="G574" s="36"/>
      <c r="H574" s="46">
        <f>H575</f>
        <v>3</v>
      </c>
      <c r="I574" s="258">
        <f t="shared" si="140"/>
        <v>0</v>
      </c>
      <c r="J574" s="46">
        <f t="shared" si="142"/>
        <v>0</v>
      </c>
      <c r="K574" s="46">
        <f t="shared" si="142"/>
        <v>0</v>
      </c>
      <c r="L574" s="46">
        <f t="shared" si="142"/>
        <v>0</v>
      </c>
    </row>
    <row r="575" spans="1:12" ht="15" customHeight="1" hidden="1">
      <c r="A575" s="7" t="s">
        <v>8</v>
      </c>
      <c r="B575" s="42" t="s">
        <v>69</v>
      </c>
      <c r="C575" s="42" t="s">
        <v>116</v>
      </c>
      <c r="D575" s="42" t="s">
        <v>118</v>
      </c>
      <c r="E575" s="35">
        <v>5300191080</v>
      </c>
      <c r="F575" s="38">
        <v>610</v>
      </c>
      <c r="G575" s="38">
        <v>1</v>
      </c>
      <c r="H575" s="46">
        <v>3</v>
      </c>
      <c r="I575" s="258">
        <f t="shared" si="140"/>
        <v>0</v>
      </c>
      <c r="J575" s="46"/>
      <c r="K575" s="46"/>
      <c r="L575" s="46"/>
    </row>
    <row r="576" spans="1:12" ht="60">
      <c r="A576" s="149" t="s">
        <v>454</v>
      </c>
      <c r="B576" s="42" t="s">
        <v>69</v>
      </c>
      <c r="C576" s="42" t="s">
        <v>116</v>
      </c>
      <c r="D576" s="42" t="s">
        <v>118</v>
      </c>
      <c r="E576" s="35">
        <v>5300291080</v>
      </c>
      <c r="F576" s="38">
        <v>600</v>
      </c>
      <c r="G576" s="36"/>
      <c r="H576" s="46">
        <f aca="true" t="shared" si="143" ref="H576:L580">H577</f>
        <v>3</v>
      </c>
      <c r="I576" s="258">
        <f t="shared" si="140"/>
        <v>0</v>
      </c>
      <c r="J576" s="46">
        <f t="shared" si="143"/>
        <v>1</v>
      </c>
      <c r="K576" s="46">
        <f t="shared" si="143"/>
        <v>1</v>
      </c>
      <c r="L576" s="46">
        <f t="shared" si="143"/>
        <v>1</v>
      </c>
    </row>
    <row r="577" spans="1:12" ht="15">
      <c r="A577" s="6" t="s">
        <v>47</v>
      </c>
      <c r="B577" s="42" t="s">
        <v>69</v>
      </c>
      <c r="C577" s="42" t="s">
        <v>116</v>
      </c>
      <c r="D577" s="42" t="s">
        <v>118</v>
      </c>
      <c r="E577" s="35">
        <v>5300291080</v>
      </c>
      <c r="F577" s="38">
        <v>610</v>
      </c>
      <c r="G577" s="36"/>
      <c r="H577" s="46">
        <f t="shared" si="143"/>
        <v>3</v>
      </c>
      <c r="I577" s="258">
        <f t="shared" si="140"/>
        <v>0</v>
      </c>
      <c r="J577" s="46">
        <f t="shared" si="143"/>
        <v>1</v>
      </c>
      <c r="K577" s="46">
        <f t="shared" si="143"/>
        <v>1</v>
      </c>
      <c r="L577" s="46">
        <f t="shared" si="143"/>
        <v>1</v>
      </c>
    </row>
    <row r="578" spans="1:12" ht="15">
      <c r="A578" s="7" t="s">
        <v>8</v>
      </c>
      <c r="B578" s="42" t="s">
        <v>69</v>
      </c>
      <c r="C578" s="42" t="s">
        <v>116</v>
      </c>
      <c r="D578" s="42" t="s">
        <v>118</v>
      </c>
      <c r="E578" s="35">
        <v>5300291080</v>
      </c>
      <c r="F578" s="38">
        <v>610</v>
      </c>
      <c r="G578" s="38">
        <v>1</v>
      </c>
      <c r="H578" s="46">
        <v>3</v>
      </c>
      <c r="I578" s="258">
        <f t="shared" si="140"/>
        <v>0</v>
      </c>
      <c r="J578" s="46">
        <v>1</v>
      </c>
      <c r="K578" s="46">
        <v>1</v>
      </c>
      <c r="L578" s="46">
        <v>1</v>
      </c>
    </row>
    <row r="579" spans="1:12" ht="45">
      <c r="A579" s="133" t="s">
        <v>541</v>
      </c>
      <c r="B579" s="42" t="s">
        <v>69</v>
      </c>
      <c r="C579" s="42" t="s">
        <v>116</v>
      </c>
      <c r="D579" s="42" t="s">
        <v>118</v>
      </c>
      <c r="E579" s="35">
        <v>5300391080</v>
      </c>
      <c r="F579" s="38">
        <v>600</v>
      </c>
      <c r="G579" s="36"/>
      <c r="H579" s="46">
        <f t="shared" si="143"/>
        <v>3</v>
      </c>
      <c r="I579" s="258">
        <f>J579-K579</f>
        <v>0</v>
      </c>
      <c r="J579" s="46">
        <f t="shared" si="143"/>
        <v>1</v>
      </c>
      <c r="K579" s="46">
        <f t="shared" si="143"/>
        <v>1</v>
      </c>
      <c r="L579" s="46">
        <f t="shared" si="143"/>
        <v>1</v>
      </c>
    </row>
    <row r="580" spans="1:12" ht="15">
      <c r="A580" s="6" t="s">
        <v>47</v>
      </c>
      <c r="B580" s="42" t="s">
        <v>69</v>
      </c>
      <c r="C580" s="42" t="s">
        <v>116</v>
      </c>
      <c r="D580" s="42" t="s">
        <v>118</v>
      </c>
      <c r="E580" s="35">
        <v>5300391080</v>
      </c>
      <c r="F580" s="38">
        <v>610</v>
      </c>
      <c r="G580" s="36"/>
      <c r="H580" s="46">
        <f t="shared" si="143"/>
        <v>3</v>
      </c>
      <c r="I580" s="258">
        <f>J580-K580</f>
        <v>0</v>
      </c>
      <c r="J580" s="46">
        <f t="shared" si="143"/>
        <v>1</v>
      </c>
      <c r="K580" s="46">
        <f t="shared" si="143"/>
        <v>1</v>
      </c>
      <c r="L580" s="46">
        <f t="shared" si="143"/>
        <v>1</v>
      </c>
    </row>
    <row r="581" spans="1:12" ht="15">
      <c r="A581" s="7" t="s">
        <v>8</v>
      </c>
      <c r="B581" s="42" t="s">
        <v>69</v>
      </c>
      <c r="C581" s="42" t="s">
        <v>116</v>
      </c>
      <c r="D581" s="42" t="s">
        <v>118</v>
      </c>
      <c r="E581" s="35">
        <v>5300391080</v>
      </c>
      <c r="F581" s="38">
        <v>610</v>
      </c>
      <c r="G581" s="38">
        <v>1</v>
      </c>
      <c r="H581" s="46">
        <v>3</v>
      </c>
      <c r="I581" s="258">
        <f>J581-K581</f>
        <v>0</v>
      </c>
      <c r="J581" s="46">
        <v>1</v>
      </c>
      <c r="K581" s="46">
        <v>1</v>
      </c>
      <c r="L581" s="46">
        <v>1</v>
      </c>
    </row>
    <row r="582" spans="1:14" s="61" customFormat="1" ht="60" hidden="1">
      <c r="A582" s="132" t="s">
        <v>474</v>
      </c>
      <c r="B582" s="42" t="s">
        <v>69</v>
      </c>
      <c r="C582" s="42" t="s">
        <v>116</v>
      </c>
      <c r="D582" s="42" t="s">
        <v>118</v>
      </c>
      <c r="E582" s="38">
        <v>5400000000</v>
      </c>
      <c r="F582" s="36"/>
      <c r="G582" s="36"/>
      <c r="H582" s="46" t="e">
        <f>H583</f>
        <v>#REF!</v>
      </c>
      <c r="I582" s="258">
        <f aca="true" t="shared" si="144" ref="I582:I597">J582-K582</f>
        <v>0</v>
      </c>
      <c r="J582" s="46">
        <f>J583+J613</f>
        <v>0</v>
      </c>
      <c r="K582" s="46">
        <f>K583+K613</f>
        <v>0</v>
      </c>
      <c r="L582" s="46">
        <f>L583+L613</f>
        <v>0</v>
      </c>
      <c r="M582" s="60"/>
      <c r="N582" s="60"/>
    </row>
    <row r="583" spans="1:14" s="61" customFormat="1" ht="30.75" customHeight="1" hidden="1">
      <c r="A583" s="149" t="s">
        <v>475</v>
      </c>
      <c r="B583" s="42" t="s">
        <v>69</v>
      </c>
      <c r="C583" s="42" t="s">
        <v>116</v>
      </c>
      <c r="D583" s="42" t="s">
        <v>118</v>
      </c>
      <c r="E583" s="38">
        <v>5410000000</v>
      </c>
      <c r="F583" s="36"/>
      <c r="G583" s="36"/>
      <c r="H583" s="46" t="e">
        <f>#REF!</f>
        <v>#REF!</v>
      </c>
      <c r="I583" s="258">
        <f t="shared" si="144"/>
        <v>0</v>
      </c>
      <c r="J583" s="46">
        <f>J584+J591+J602+J598</f>
        <v>0</v>
      </c>
      <c r="K583" s="46">
        <f>K584+K591+K602+K598</f>
        <v>0</v>
      </c>
      <c r="L583" s="46">
        <f>L584+L591+L602+L598</f>
        <v>0</v>
      </c>
      <c r="M583" s="60"/>
      <c r="N583" s="60"/>
    </row>
    <row r="584" spans="1:14" s="61" customFormat="1" ht="30.75" customHeight="1" hidden="1">
      <c r="A584" s="132" t="s">
        <v>477</v>
      </c>
      <c r="B584" s="42" t="s">
        <v>69</v>
      </c>
      <c r="C584" s="42" t="s">
        <v>116</v>
      </c>
      <c r="D584" s="42" t="s">
        <v>118</v>
      </c>
      <c r="E584" s="35" t="s">
        <v>542</v>
      </c>
      <c r="F584" s="36"/>
      <c r="G584" s="36"/>
      <c r="H584" s="46"/>
      <c r="I584" s="258"/>
      <c r="J584" s="46">
        <f>J585+J588</f>
        <v>0</v>
      </c>
      <c r="K584" s="46">
        <f>K585+K588</f>
        <v>0</v>
      </c>
      <c r="L584" s="46">
        <f>L585+L588</f>
        <v>0</v>
      </c>
      <c r="M584" s="60"/>
      <c r="N584" s="60"/>
    </row>
    <row r="585" spans="1:14" s="61" customFormat="1" ht="30" customHeight="1" hidden="1">
      <c r="A585" s="6" t="s">
        <v>294</v>
      </c>
      <c r="B585" s="42" t="s">
        <v>69</v>
      </c>
      <c r="C585" s="42" t="s">
        <v>116</v>
      </c>
      <c r="D585" s="42" t="s">
        <v>118</v>
      </c>
      <c r="E585" s="35" t="s">
        <v>484</v>
      </c>
      <c r="F585" s="38">
        <v>600</v>
      </c>
      <c r="G585" s="36"/>
      <c r="H585" s="46">
        <f aca="true" t="shared" si="145" ref="H585:L586">H586</f>
        <v>18</v>
      </c>
      <c r="I585" s="258">
        <f>J585-K585</f>
        <v>0</v>
      </c>
      <c r="J585" s="46">
        <f t="shared" si="145"/>
        <v>0</v>
      </c>
      <c r="K585" s="46">
        <f t="shared" si="145"/>
        <v>0</v>
      </c>
      <c r="L585" s="46">
        <f t="shared" si="145"/>
        <v>0</v>
      </c>
      <c r="M585" s="60"/>
      <c r="N585" s="60"/>
    </row>
    <row r="586" spans="1:14" s="61" customFormat="1" ht="15" customHeight="1" hidden="1">
      <c r="A586" s="6" t="s">
        <v>47</v>
      </c>
      <c r="B586" s="42" t="s">
        <v>69</v>
      </c>
      <c r="C586" s="42" t="s">
        <v>116</v>
      </c>
      <c r="D586" s="42" t="s">
        <v>118</v>
      </c>
      <c r="E586" s="35" t="s">
        <v>484</v>
      </c>
      <c r="F586" s="38">
        <v>610</v>
      </c>
      <c r="G586" s="36"/>
      <c r="H586" s="46">
        <f t="shared" si="145"/>
        <v>18</v>
      </c>
      <c r="I586" s="258">
        <f>J586-K586</f>
        <v>0</v>
      </c>
      <c r="J586" s="46">
        <f t="shared" si="145"/>
        <v>0</v>
      </c>
      <c r="K586" s="46">
        <f t="shared" si="145"/>
        <v>0</v>
      </c>
      <c r="L586" s="46">
        <f t="shared" si="145"/>
        <v>0</v>
      </c>
      <c r="M586" s="60"/>
      <c r="N586" s="60"/>
    </row>
    <row r="587" spans="1:14" s="61" customFormat="1" ht="15" customHeight="1" hidden="1">
      <c r="A587" s="7" t="s">
        <v>9</v>
      </c>
      <c r="B587" s="42" t="s">
        <v>69</v>
      </c>
      <c r="C587" s="42" t="s">
        <v>116</v>
      </c>
      <c r="D587" s="42" t="s">
        <v>118</v>
      </c>
      <c r="E587" s="35" t="s">
        <v>484</v>
      </c>
      <c r="F587" s="38">
        <v>610</v>
      </c>
      <c r="G587" s="38">
        <v>2</v>
      </c>
      <c r="H587" s="46">
        <v>18</v>
      </c>
      <c r="I587" s="258">
        <f>J587-K587</f>
        <v>0</v>
      </c>
      <c r="J587" s="46"/>
      <c r="K587" s="46"/>
      <c r="L587" s="46"/>
      <c r="M587" s="60"/>
      <c r="N587" s="60"/>
    </row>
    <row r="588" spans="1:14" s="61" customFormat="1" ht="30" hidden="1">
      <c r="A588" s="6" t="s">
        <v>294</v>
      </c>
      <c r="B588" s="42" t="s">
        <v>69</v>
      </c>
      <c r="C588" s="42" t="s">
        <v>116</v>
      </c>
      <c r="D588" s="42" t="s">
        <v>118</v>
      </c>
      <c r="E588" s="35" t="s">
        <v>542</v>
      </c>
      <c r="F588" s="38">
        <v>600</v>
      </c>
      <c r="G588" s="36"/>
      <c r="H588" s="46">
        <f aca="true" t="shared" si="146" ref="H588:L589">H589</f>
        <v>18</v>
      </c>
      <c r="I588" s="258">
        <f t="shared" si="144"/>
        <v>0</v>
      </c>
      <c r="J588" s="46">
        <f t="shared" si="146"/>
        <v>0</v>
      </c>
      <c r="K588" s="46">
        <f t="shared" si="146"/>
        <v>0</v>
      </c>
      <c r="L588" s="46">
        <f t="shared" si="146"/>
        <v>0</v>
      </c>
      <c r="M588" s="60"/>
      <c r="N588" s="60"/>
    </row>
    <row r="589" spans="1:14" s="61" customFormat="1" ht="15" hidden="1">
      <c r="A589" s="6" t="s">
        <v>47</v>
      </c>
      <c r="B589" s="42" t="s">
        <v>69</v>
      </c>
      <c r="C589" s="42" t="s">
        <v>116</v>
      </c>
      <c r="D589" s="42" t="s">
        <v>118</v>
      </c>
      <c r="E589" s="35" t="s">
        <v>542</v>
      </c>
      <c r="F589" s="38">
        <v>610</v>
      </c>
      <c r="G589" s="36"/>
      <c r="H589" s="46">
        <f t="shared" si="146"/>
        <v>18</v>
      </c>
      <c r="I589" s="258">
        <f t="shared" si="144"/>
        <v>0</v>
      </c>
      <c r="J589" s="46">
        <f t="shared" si="146"/>
        <v>0</v>
      </c>
      <c r="K589" s="46">
        <f t="shared" si="146"/>
        <v>0</v>
      </c>
      <c r="L589" s="46">
        <f t="shared" si="146"/>
        <v>0</v>
      </c>
      <c r="M589" s="60"/>
      <c r="N589" s="60"/>
    </row>
    <row r="590" spans="1:14" s="61" customFormat="1" ht="15" hidden="1">
      <c r="A590" s="7" t="s">
        <v>8</v>
      </c>
      <c r="B590" s="42" t="s">
        <v>69</v>
      </c>
      <c r="C590" s="42" t="s">
        <v>116</v>
      </c>
      <c r="D590" s="42" t="s">
        <v>118</v>
      </c>
      <c r="E590" s="35" t="s">
        <v>542</v>
      </c>
      <c r="F590" s="38">
        <v>610</v>
      </c>
      <c r="G590" s="38">
        <v>1</v>
      </c>
      <c r="H590" s="46">
        <v>18</v>
      </c>
      <c r="I590" s="258">
        <f t="shared" si="144"/>
        <v>0</v>
      </c>
      <c r="J590" s="46"/>
      <c r="K590" s="46"/>
      <c r="L590" s="46"/>
      <c r="M590" s="60"/>
      <c r="N590" s="60"/>
    </row>
    <row r="591" spans="1:14" s="61" customFormat="1" ht="30" hidden="1">
      <c r="A591" s="26" t="s">
        <v>478</v>
      </c>
      <c r="B591" s="42" t="s">
        <v>69</v>
      </c>
      <c r="C591" s="42" t="s">
        <v>116</v>
      </c>
      <c r="D591" s="42" t="s">
        <v>118</v>
      </c>
      <c r="E591" s="35" t="s">
        <v>542</v>
      </c>
      <c r="F591" s="36"/>
      <c r="G591" s="36"/>
      <c r="H591" s="46">
        <f>H595</f>
        <v>18</v>
      </c>
      <c r="I591" s="258">
        <f t="shared" si="144"/>
        <v>0</v>
      </c>
      <c r="J591" s="46">
        <f>J592+J595</f>
        <v>0</v>
      </c>
      <c r="K591" s="46">
        <f>K592+K595</f>
        <v>0</v>
      </c>
      <c r="L591" s="46">
        <f>L592+L595</f>
        <v>0</v>
      </c>
      <c r="M591" s="60"/>
      <c r="N591" s="60"/>
    </row>
    <row r="592" spans="1:14" s="61" customFormat="1" ht="30" customHeight="1" hidden="1">
      <c r="A592" s="6" t="s">
        <v>294</v>
      </c>
      <c r="B592" s="42" t="s">
        <v>69</v>
      </c>
      <c r="C592" s="42" t="s">
        <v>116</v>
      </c>
      <c r="D592" s="42" t="s">
        <v>118</v>
      </c>
      <c r="E592" s="35" t="s">
        <v>485</v>
      </c>
      <c r="F592" s="38">
        <v>600</v>
      </c>
      <c r="G592" s="36"/>
      <c r="H592" s="46">
        <f aca="true" t="shared" si="147" ref="H592:L593">H593</f>
        <v>18</v>
      </c>
      <c r="I592" s="258">
        <f>J592-K592</f>
        <v>0</v>
      </c>
      <c r="J592" s="46">
        <f t="shared" si="147"/>
        <v>0</v>
      </c>
      <c r="K592" s="46">
        <f t="shared" si="147"/>
        <v>0</v>
      </c>
      <c r="L592" s="46">
        <f t="shared" si="147"/>
        <v>0</v>
      </c>
      <c r="M592" s="60"/>
      <c r="N592" s="60"/>
    </row>
    <row r="593" spans="1:14" s="61" customFormat="1" ht="15" customHeight="1" hidden="1">
      <c r="A593" s="6" t="s">
        <v>47</v>
      </c>
      <c r="B593" s="42" t="s">
        <v>69</v>
      </c>
      <c r="C593" s="42" t="s">
        <v>116</v>
      </c>
      <c r="D593" s="42" t="s">
        <v>118</v>
      </c>
      <c r="E593" s="35" t="s">
        <v>485</v>
      </c>
      <c r="F593" s="38">
        <v>610</v>
      </c>
      <c r="G593" s="36"/>
      <c r="H593" s="46">
        <f t="shared" si="147"/>
        <v>18</v>
      </c>
      <c r="I593" s="258">
        <f>J593-K593</f>
        <v>0</v>
      </c>
      <c r="J593" s="46">
        <f t="shared" si="147"/>
        <v>0</v>
      </c>
      <c r="K593" s="46">
        <f t="shared" si="147"/>
        <v>0</v>
      </c>
      <c r="L593" s="46">
        <f t="shared" si="147"/>
        <v>0</v>
      </c>
      <c r="M593" s="60"/>
      <c r="N593" s="60"/>
    </row>
    <row r="594" spans="1:14" s="61" customFormat="1" ht="15" customHeight="1" hidden="1">
      <c r="A594" s="7" t="s">
        <v>9</v>
      </c>
      <c r="B594" s="42" t="s">
        <v>69</v>
      </c>
      <c r="C594" s="42" t="s">
        <v>116</v>
      </c>
      <c r="D594" s="42" t="s">
        <v>118</v>
      </c>
      <c r="E594" s="35" t="s">
        <v>485</v>
      </c>
      <c r="F594" s="38">
        <v>610</v>
      </c>
      <c r="G594" s="38">
        <v>2</v>
      </c>
      <c r="H594" s="46">
        <v>18</v>
      </c>
      <c r="I594" s="258">
        <f>J594-K594</f>
        <v>0</v>
      </c>
      <c r="J594" s="46"/>
      <c r="K594" s="46"/>
      <c r="L594" s="46"/>
      <c r="M594" s="60"/>
      <c r="N594" s="60"/>
    </row>
    <row r="595" spans="1:14" s="61" customFormat="1" ht="30" hidden="1">
      <c r="A595" s="6" t="s">
        <v>294</v>
      </c>
      <c r="B595" s="42" t="s">
        <v>69</v>
      </c>
      <c r="C595" s="42" t="s">
        <v>116</v>
      </c>
      <c r="D595" s="42" t="s">
        <v>118</v>
      </c>
      <c r="E595" s="35" t="s">
        <v>542</v>
      </c>
      <c r="F595" s="38">
        <v>600</v>
      </c>
      <c r="G595" s="36"/>
      <c r="H595" s="46">
        <f aca="true" t="shared" si="148" ref="H595:L596">H596</f>
        <v>18</v>
      </c>
      <c r="I595" s="258">
        <f t="shared" si="144"/>
        <v>0</v>
      </c>
      <c r="J595" s="46">
        <f t="shared" si="148"/>
        <v>0</v>
      </c>
      <c r="K595" s="46">
        <f t="shared" si="148"/>
        <v>0</v>
      </c>
      <c r="L595" s="46">
        <f t="shared" si="148"/>
        <v>0</v>
      </c>
      <c r="M595" s="60"/>
      <c r="N595" s="60"/>
    </row>
    <row r="596" spans="1:14" s="61" customFormat="1" ht="15" hidden="1">
      <c r="A596" s="6" t="s">
        <v>47</v>
      </c>
      <c r="B596" s="42" t="s">
        <v>69</v>
      </c>
      <c r="C596" s="42" t="s">
        <v>116</v>
      </c>
      <c r="D596" s="42" t="s">
        <v>118</v>
      </c>
      <c r="E596" s="35" t="s">
        <v>542</v>
      </c>
      <c r="F596" s="38">
        <v>610</v>
      </c>
      <c r="G596" s="36"/>
      <c r="H596" s="46">
        <f t="shared" si="148"/>
        <v>18</v>
      </c>
      <c r="I596" s="258">
        <f t="shared" si="144"/>
        <v>0</v>
      </c>
      <c r="J596" s="46">
        <f t="shared" si="148"/>
        <v>0</v>
      </c>
      <c r="K596" s="46">
        <f t="shared" si="148"/>
        <v>0</v>
      </c>
      <c r="L596" s="46">
        <f t="shared" si="148"/>
        <v>0</v>
      </c>
      <c r="M596" s="60"/>
      <c r="N596" s="60"/>
    </row>
    <row r="597" spans="1:14" s="61" customFormat="1" ht="15" hidden="1">
      <c r="A597" s="7" t="s">
        <v>8</v>
      </c>
      <c r="B597" s="42" t="s">
        <v>69</v>
      </c>
      <c r="C597" s="42" t="s">
        <v>116</v>
      </c>
      <c r="D597" s="42" t="s">
        <v>118</v>
      </c>
      <c r="E597" s="35" t="s">
        <v>542</v>
      </c>
      <c r="F597" s="38">
        <v>610</v>
      </c>
      <c r="G597" s="38">
        <v>1</v>
      </c>
      <c r="H597" s="46">
        <v>18</v>
      </c>
      <c r="I597" s="258">
        <f t="shared" si="144"/>
        <v>0</v>
      </c>
      <c r="J597" s="46"/>
      <c r="K597" s="46"/>
      <c r="L597" s="46"/>
      <c r="M597" s="60"/>
      <c r="N597" s="60"/>
    </row>
    <row r="598" spans="1:14" s="61" customFormat="1" ht="30" customHeight="1" hidden="1">
      <c r="A598" s="132" t="s">
        <v>519</v>
      </c>
      <c r="B598" s="42" t="s">
        <v>69</v>
      </c>
      <c r="C598" s="42" t="s">
        <v>116</v>
      </c>
      <c r="D598" s="42" t="s">
        <v>118</v>
      </c>
      <c r="E598" s="35" t="s">
        <v>542</v>
      </c>
      <c r="F598" s="38"/>
      <c r="G598" s="38"/>
      <c r="H598" s="46"/>
      <c r="I598" s="258"/>
      <c r="J598" s="46">
        <f>J599</f>
        <v>0</v>
      </c>
      <c r="K598" s="46">
        <f>K599</f>
        <v>0</v>
      </c>
      <c r="L598" s="46">
        <f>L599</f>
        <v>0</v>
      </c>
      <c r="M598" s="60"/>
      <c r="N598" s="60"/>
    </row>
    <row r="599" spans="1:14" s="61" customFormat="1" ht="30" customHeight="1" hidden="1">
      <c r="A599" s="6" t="s">
        <v>294</v>
      </c>
      <c r="B599" s="42" t="s">
        <v>69</v>
      </c>
      <c r="C599" s="42" t="s">
        <v>116</v>
      </c>
      <c r="D599" s="42" t="s">
        <v>118</v>
      </c>
      <c r="E599" s="35" t="s">
        <v>542</v>
      </c>
      <c r="F599" s="38">
        <v>600</v>
      </c>
      <c r="G599" s="36"/>
      <c r="H599" s="46">
        <f aca="true" t="shared" si="149" ref="H599:L600">H600</f>
        <v>18</v>
      </c>
      <c r="I599" s="258">
        <f>J599-K599</f>
        <v>0</v>
      </c>
      <c r="J599" s="46">
        <f t="shared" si="149"/>
        <v>0</v>
      </c>
      <c r="K599" s="46">
        <f t="shared" si="149"/>
        <v>0</v>
      </c>
      <c r="L599" s="46">
        <f t="shared" si="149"/>
        <v>0</v>
      </c>
      <c r="M599" s="60"/>
      <c r="N599" s="60"/>
    </row>
    <row r="600" spans="1:14" s="61" customFormat="1" ht="15" customHeight="1" hidden="1">
      <c r="A600" s="6" t="s">
        <v>47</v>
      </c>
      <c r="B600" s="42" t="s">
        <v>69</v>
      </c>
      <c r="C600" s="42" t="s">
        <v>116</v>
      </c>
      <c r="D600" s="42" t="s">
        <v>118</v>
      </c>
      <c r="E600" s="35" t="s">
        <v>542</v>
      </c>
      <c r="F600" s="38">
        <v>610</v>
      </c>
      <c r="G600" s="36"/>
      <c r="H600" s="46">
        <f t="shared" si="149"/>
        <v>18</v>
      </c>
      <c r="I600" s="258">
        <f>J600-K600</f>
        <v>0</v>
      </c>
      <c r="J600" s="46">
        <f t="shared" si="149"/>
        <v>0</v>
      </c>
      <c r="K600" s="46">
        <f t="shared" si="149"/>
        <v>0</v>
      </c>
      <c r="L600" s="46">
        <f t="shared" si="149"/>
        <v>0</v>
      </c>
      <c r="M600" s="60"/>
      <c r="N600" s="60"/>
    </row>
    <row r="601" spans="1:14" s="61" customFormat="1" ht="15" customHeight="1" hidden="1">
      <c r="A601" s="7" t="s">
        <v>9</v>
      </c>
      <c r="B601" s="42" t="s">
        <v>69</v>
      </c>
      <c r="C601" s="42" t="s">
        <v>116</v>
      </c>
      <c r="D601" s="42" t="s">
        <v>118</v>
      </c>
      <c r="E601" s="35" t="s">
        <v>542</v>
      </c>
      <c r="F601" s="38">
        <v>610</v>
      </c>
      <c r="G601" s="38">
        <v>2</v>
      </c>
      <c r="H601" s="46">
        <v>18</v>
      </c>
      <c r="I601" s="258">
        <f>J601-K601</f>
        <v>0</v>
      </c>
      <c r="J601" s="46"/>
      <c r="K601" s="46"/>
      <c r="L601" s="46"/>
      <c r="M601" s="60"/>
      <c r="N601" s="60"/>
    </row>
    <row r="602" spans="1:14" s="61" customFormat="1" ht="30" hidden="1">
      <c r="A602" s="132" t="s">
        <v>519</v>
      </c>
      <c r="B602" s="42" t="s">
        <v>69</v>
      </c>
      <c r="C602" s="42" t="s">
        <v>116</v>
      </c>
      <c r="D602" s="42" t="s">
        <v>118</v>
      </c>
      <c r="E602" s="35" t="s">
        <v>543</v>
      </c>
      <c r="F602" s="36"/>
      <c r="G602" s="36"/>
      <c r="H602" s="46">
        <f>H607</f>
        <v>18</v>
      </c>
      <c r="I602" s="258">
        <f aca="true" t="shared" si="150" ref="I602:I609">J602-K602</f>
        <v>0</v>
      </c>
      <c r="J602" s="46">
        <f>J603+J610</f>
        <v>0</v>
      </c>
      <c r="K602" s="46">
        <f>K603+K610</f>
        <v>0</v>
      </c>
      <c r="L602" s="46">
        <f>L603+L610</f>
        <v>0</v>
      </c>
      <c r="M602" s="60"/>
      <c r="N602" s="60"/>
    </row>
    <row r="603" spans="1:14" s="61" customFormat="1" ht="30" hidden="1">
      <c r="A603" s="6" t="s">
        <v>294</v>
      </c>
      <c r="B603" s="42" t="s">
        <v>69</v>
      </c>
      <c r="C603" s="42" t="s">
        <v>116</v>
      </c>
      <c r="D603" s="42" t="s">
        <v>118</v>
      </c>
      <c r="E603" s="35" t="s">
        <v>543</v>
      </c>
      <c r="F603" s="38">
        <v>600</v>
      </c>
      <c r="G603" s="36"/>
      <c r="H603" s="46">
        <f aca="true" t="shared" si="151" ref="H603:L604">H604</f>
        <v>18</v>
      </c>
      <c r="I603" s="258">
        <f t="shared" si="150"/>
        <v>0</v>
      </c>
      <c r="J603" s="46">
        <f t="shared" si="151"/>
        <v>0</v>
      </c>
      <c r="K603" s="46">
        <f t="shared" si="151"/>
        <v>0</v>
      </c>
      <c r="L603" s="46">
        <f t="shared" si="151"/>
        <v>0</v>
      </c>
      <c r="M603" s="60"/>
      <c r="N603" s="60"/>
    </row>
    <row r="604" spans="1:14" s="61" customFormat="1" ht="15.75" customHeight="1" hidden="1">
      <c r="A604" s="6" t="s">
        <v>47</v>
      </c>
      <c r="B604" s="42" t="s">
        <v>69</v>
      </c>
      <c r="C604" s="42" t="s">
        <v>116</v>
      </c>
      <c r="D604" s="42" t="s">
        <v>118</v>
      </c>
      <c r="E604" s="35" t="s">
        <v>543</v>
      </c>
      <c r="F604" s="38">
        <v>610</v>
      </c>
      <c r="G604" s="36"/>
      <c r="H604" s="46">
        <f t="shared" si="151"/>
        <v>18</v>
      </c>
      <c r="I604" s="258">
        <f t="shared" si="150"/>
        <v>0</v>
      </c>
      <c r="J604" s="46">
        <f t="shared" si="151"/>
        <v>0</v>
      </c>
      <c r="K604" s="46">
        <f t="shared" si="151"/>
        <v>0</v>
      </c>
      <c r="L604" s="46">
        <f t="shared" si="151"/>
        <v>0</v>
      </c>
      <c r="M604" s="60"/>
      <c r="N604" s="60"/>
    </row>
    <row r="605" spans="1:14" s="61" customFormat="1" ht="15" hidden="1">
      <c r="A605" s="7" t="s">
        <v>9</v>
      </c>
      <c r="B605" s="42" t="s">
        <v>69</v>
      </c>
      <c r="C605" s="42" t="s">
        <v>116</v>
      </c>
      <c r="D605" s="42" t="s">
        <v>118</v>
      </c>
      <c r="E605" s="35" t="s">
        <v>543</v>
      </c>
      <c r="F605" s="38">
        <v>610</v>
      </c>
      <c r="G605" s="38">
        <v>2</v>
      </c>
      <c r="H605" s="46">
        <v>18</v>
      </c>
      <c r="I605" s="258">
        <f t="shared" si="150"/>
        <v>0</v>
      </c>
      <c r="J605" s="46"/>
      <c r="K605" s="46"/>
      <c r="L605" s="46"/>
      <c r="M605" s="60"/>
      <c r="N605" s="60"/>
    </row>
    <row r="606" spans="1:14" s="61" customFormat="1" ht="30" customHeight="1" hidden="1">
      <c r="A606" s="132" t="s">
        <v>519</v>
      </c>
      <c r="B606" s="42" t="s">
        <v>69</v>
      </c>
      <c r="C606" s="42" t="s">
        <v>116</v>
      </c>
      <c r="D606" s="42" t="s">
        <v>118</v>
      </c>
      <c r="E606" s="35" t="s">
        <v>521</v>
      </c>
      <c r="F606" s="38"/>
      <c r="G606" s="38"/>
      <c r="H606" s="46"/>
      <c r="I606" s="258"/>
      <c r="J606" s="46">
        <f>J607</f>
        <v>0</v>
      </c>
      <c r="K606" s="46">
        <f>K607</f>
        <v>0</v>
      </c>
      <c r="L606" s="46">
        <f>L607</f>
        <v>0</v>
      </c>
      <c r="M606" s="60"/>
      <c r="N606" s="60"/>
    </row>
    <row r="607" spans="1:14" s="61" customFormat="1" ht="30" customHeight="1" hidden="1">
      <c r="A607" s="6" t="s">
        <v>294</v>
      </c>
      <c r="B607" s="42" t="s">
        <v>69</v>
      </c>
      <c r="C607" s="42" t="s">
        <v>116</v>
      </c>
      <c r="D607" s="42" t="s">
        <v>118</v>
      </c>
      <c r="E607" s="35" t="s">
        <v>521</v>
      </c>
      <c r="F607" s="38">
        <v>600</v>
      </c>
      <c r="G607" s="36"/>
      <c r="H607" s="46">
        <f aca="true" t="shared" si="152" ref="H607:L608">H608</f>
        <v>18</v>
      </c>
      <c r="I607" s="258">
        <f t="shared" si="150"/>
        <v>0</v>
      </c>
      <c r="J607" s="46">
        <f t="shared" si="152"/>
        <v>0</v>
      </c>
      <c r="K607" s="46">
        <f t="shared" si="152"/>
        <v>0</v>
      </c>
      <c r="L607" s="46">
        <f t="shared" si="152"/>
        <v>0</v>
      </c>
      <c r="M607" s="60"/>
      <c r="N607" s="60"/>
    </row>
    <row r="608" spans="1:14" s="61" customFormat="1" ht="15" customHeight="1" hidden="1">
      <c r="A608" s="6" t="s">
        <v>47</v>
      </c>
      <c r="B608" s="42" t="s">
        <v>69</v>
      </c>
      <c r="C608" s="42" t="s">
        <v>116</v>
      </c>
      <c r="D608" s="42" t="s">
        <v>118</v>
      </c>
      <c r="E608" s="35" t="s">
        <v>521</v>
      </c>
      <c r="F608" s="38">
        <v>610</v>
      </c>
      <c r="G608" s="36"/>
      <c r="H608" s="46">
        <f t="shared" si="152"/>
        <v>18</v>
      </c>
      <c r="I608" s="258">
        <f t="shared" si="150"/>
        <v>0</v>
      </c>
      <c r="J608" s="46">
        <f t="shared" si="152"/>
        <v>0</v>
      </c>
      <c r="K608" s="46">
        <f t="shared" si="152"/>
        <v>0</v>
      </c>
      <c r="L608" s="46">
        <f t="shared" si="152"/>
        <v>0</v>
      </c>
      <c r="M608" s="60"/>
      <c r="N608" s="60"/>
    </row>
    <row r="609" spans="1:14" s="61" customFormat="1" ht="15" customHeight="1" hidden="1">
      <c r="A609" s="7" t="s">
        <v>9</v>
      </c>
      <c r="B609" s="42" t="s">
        <v>69</v>
      </c>
      <c r="C609" s="42" t="s">
        <v>116</v>
      </c>
      <c r="D609" s="42" t="s">
        <v>118</v>
      </c>
      <c r="E609" s="35" t="s">
        <v>521</v>
      </c>
      <c r="F609" s="38">
        <v>610</v>
      </c>
      <c r="G609" s="38">
        <v>2</v>
      </c>
      <c r="H609" s="46">
        <v>18</v>
      </c>
      <c r="I609" s="258">
        <f t="shared" si="150"/>
        <v>0</v>
      </c>
      <c r="J609" s="46"/>
      <c r="K609" s="46"/>
      <c r="L609" s="46"/>
      <c r="M609" s="60"/>
      <c r="N609" s="60"/>
    </row>
    <row r="610" spans="1:14" s="61" customFormat="1" ht="30" hidden="1">
      <c r="A610" s="6" t="s">
        <v>294</v>
      </c>
      <c r="B610" s="42" t="s">
        <v>69</v>
      </c>
      <c r="C610" s="42" t="s">
        <v>116</v>
      </c>
      <c r="D610" s="42" t="s">
        <v>118</v>
      </c>
      <c r="E610" s="35" t="s">
        <v>543</v>
      </c>
      <c r="F610" s="38">
        <v>600</v>
      </c>
      <c r="G610" s="36"/>
      <c r="H610" s="46">
        <f aca="true" t="shared" si="153" ref="H610:L611">H611</f>
        <v>18</v>
      </c>
      <c r="I610" s="258">
        <f>J610-K610</f>
        <v>0</v>
      </c>
      <c r="J610" s="46">
        <f t="shared" si="153"/>
        <v>0</v>
      </c>
      <c r="K610" s="46">
        <f t="shared" si="153"/>
        <v>0</v>
      </c>
      <c r="L610" s="46">
        <f t="shared" si="153"/>
        <v>0</v>
      </c>
      <c r="M610" s="60"/>
      <c r="N610" s="60"/>
    </row>
    <row r="611" spans="1:14" s="61" customFormat="1" ht="15" hidden="1">
      <c r="A611" s="6" t="s">
        <v>47</v>
      </c>
      <c r="B611" s="42" t="s">
        <v>69</v>
      </c>
      <c r="C611" s="42" t="s">
        <v>116</v>
      </c>
      <c r="D611" s="42" t="s">
        <v>118</v>
      </c>
      <c r="E611" s="35" t="s">
        <v>543</v>
      </c>
      <c r="F611" s="38">
        <v>610</v>
      </c>
      <c r="G611" s="36"/>
      <c r="H611" s="46">
        <f t="shared" si="153"/>
        <v>18</v>
      </c>
      <c r="I611" s="258">
        <f>J611-K611</f>
        <v>0</v>
      </c>
      <c r="J611" s="46">
        <f t="shared" si="153"/>
        <v>0</v>
      </c>
      <c r="K611" s="46">
        <f t="shared" si="153"/>
        <v>0</v>
      </c>
      <c r="L611" s="46">
        <f t="shared" si="153"/>
        <v>0</v>
      </c>
      <c r="M611" s="60"/>
      <c r="N611" s="60"/>
    </row>
    <row r="612" spans="1:14" s="61" customFormat="1" ht="15" hidden="1">
      <c r="A612" s="7" t="s">
        <v>8</v>
      </c>
      <c r="B612" s="42" t="s">
        <v>69</v>
      </c>
      <c r="C612" s="42" t="s">
        <v>116</v>
      </c>
      <c r="D612" s="42" t="s">
        <v>118</v>
      </c>
      <c r="E612" s="35" t="s">
        <v>543</v>
      </c>
      <c r="F612" s="38">
        <v>610</v>
      </c>
      <c r="G612" s="38">
        <v>1</v>
      </c>
      <c r="H612" s="46">
        <v>18</v>
      </c>
      <c r="I612" s="258">
        <f>J612-K612</f>
        <v>0</v>
      </c>
      <c r="J612" s="46"/>
      <c r="K612" s="46"/>
      <c r="L612" s="46"/>
      <c r="M612" s="60"/>
      <c r="N612" s="60"/>
    </row>
    <row r="613" spans="1:12" ht="38.25" customHeight="1" hidden="1">
      <c r="A613" s="149" t="s">
        <v>476</v>
      </c>
      <c r="B613" s="42" t="s">
        <v>69</v>
      </c>
      <c r="C613" s="42" t="s">
        <v>116</v>
      </c>
      <c r="D613" s="42" t="s">
        <v>118</v>
      </c>
      <c r="E613" s="38">
        <v>5420000000</v>
      </c>
      <c r="F613" s="38"/>
      <c r="G613" s="38"/>
      <c r="H613" s="46"/>
      <c r="I613" s="258"/>
      <c r="J613" s="46">
        <f>J614+J626</f>
        <v>0</v>
      </c>
      <c r="K613" s="46">
        <f>K614+K626</f>
        <v>0</v>
      </c>
      <c r="L613" s="46">
        <f>L614+L626</f>
        <v>0</v>
      </c>
    </row>
    <row r="614" spans="1:14" s="61" customFormat="1" ht="45" hidden="1">
      <c r="A614" s="26" t="s">
        <v>479</v>
      </c>
      <c r="B614" s="42" t="s">
        <v>69</v>
      </c>
      <c r="C614" s="42" t="s">
        <v>116</v>
      </c>
      <c r="D614" s="42" t="s">
        <v>118</v>
      </c>
      <c r="E614" s="35" t="s">
        <v>486</v>
      </c>
      <c r="F614" s="36"/>
      <c r="G614" s="36"/>
      <c r="H614" s="46">
        <f>H615</f>
        <v>18</v>
      </c>
      <c r="I614" s="258">
        <f aca="true" t="shared" si="154" ref="I614:I621">J614-K614</f>
        <v>0</v>
      </c>
      <c r="J614" s="46">
        <f>J615+J618</f>
        <v>0</v>
      </c>
      <c r="K614" s="46">
        <f>K615+K618</f>
        <v>0</v>
      </c>
      <c r="L614" s="46">
        <f>L615+L618</f>
        <v>0</v>
      </c>
      <c r="M614" s="49"/>
      <c r="N614" s="49"/>
    </row>
    <row r="615" spans="1:14" s="61" customFormat="1" ht="30" hidden="1">
      <c r="A615" s="6" t="s">
        <v>46</v>
      </c>
      <c r="B615" s="42" t="s">
        <v>69</v>
      </c>
      <c r="C615" s="42" t="s">
        <v>116</v>
      </c>
      <c r="D615" s="42" t="s">
        <v>118</v>
      </c>
      <c r="E615" s="35" t="s">
        <v>486</v>
      </c>
      <c r="F615" s="38">
        <v>600</v>
      </c>
      <c r="G615" s="36"/>
      <c r="H615" s="46">
        <f>H616</f>
        <v>18</v>
      </c>
      <c r="I615" s="258">
        <f t="shared" si="154"/>
        <v>0</v>
      </c>
      <c r="J615" s="46">
        <f aca="true" t="shared" si="155" ref="J615:L618">J616</f>
        <v>0</v>
      </c>
      <c r="K615" s="46">
        <f t="shared" si="155"/>
        <v>0</v>
      </c>
      <c r="L615" s="46">
        <f t="shared" si="155"/>
        <v>0</v>
      </c>
      <c r="M615" s="49"/>
      <c r="N615" s="49"/>
    </row>
    <row r="616" spans="1:14" s="61" customFormat="1" ht="15" hidden="1">
      <c r="A616" s="6" t="s">
        <v>47</v>
      </c>
      <c r="B616" s="42" t="s">
        <v>69</v>
      </c>
      <c r="C616" s="42" t="s">
        <v>116</v>
      </c>
      <c r="D616" s="42" t="s">
        <v>118</v>
      </c>
      <c r="E616" s="35" t="s">
        <v>486</v>
      </c>
      <c r="F616" s="38">
        <v>610</v>
      </c>
      <c r="G616" s="36"/>
      <c r="H616" s="46">
        <f>H617</f>
        <v>18</v>
      </c>
      <c r="I616" s="258">
        <f t="shared" si="154"/>
        <v>0</v>
      </c>
      <c r="J616" s="46">
        <f t="shared" si="155"/>
        <v>0</v>
      </c>
      <c r="K616" s="46">
        <f t="shared" si="155"/>
        <v>0</v>
      </c>
      <c r="L616" s="46">
        <f t="shared" si="155"/>
        <v>0</v>
      </c>
      <c r="M616" s="49"/>
      <c r="N616" s="49"/>
    </row>
    <row r="617" spans="1:14" s="61" customFormat="1" ht="15" hidden="1">
      <c r="A617" s="7" t="s">
        <v>9</v>
      </c>
      <c r="B617" s="42" t="s">
        <v>69</v>
      </c>
      <c r="C617" s="42" t="s">
        <v>116</v>
      </c>
      <c r="D617" s="42" t="s">
        <v>118</v>
      </c>
      <c r="E617" s="35" t="s">
        <v>486</v>
      </c>
      <c r="F617" s="38">
        <v>610</v>
      </c>
      <c r="G617" s="38">
        <v>2</v>
      </c>
      <c r="H617" s="46">
        <v>18</v>
      </c>
      <c r="I617" s="258">
        <f t="shared" si="154"/>
        <v>0</v>
      </c>
      <c r="J617" s="46"/>
      <c r="K617" s="46"/>
      <c r="L617" s="46"/>
      <c r="M617" s="49"/>
      <c r="N617" s="49"/>
    </row>
    <row r="618" spans="1:14" s="61" customFormat="1" ht="45" hidden="1">
      <c r="A618" s="26" t="s">
        <v>479</v>
      </c>
      <c r="B618" s="42" t="s">
        <v>69</v>
      </c>
      <c r="C618" s="42" t="s">
        <v>116</v>
      </c>
      <c r="D618" s="42" t="s">
        <v>118</v>
      </c>
      <c r="E618" s="35" t="s">
        <v>486</v>
      </c>
      <c r="F618" s="36"/>
      <c r="G618" s="36"/>
      <c r="H618" s="46">
        <f>H619</f>
        <v>18</v>
      </c>
      <c r="I618" s="258">
        <f>J618-K618</f>
        <v>0</v>
      </c>
      <c r="J618" s="46">
        <f t="shared" si="155"/>
        <v>0</v>
      </c>
      <c r="K618" s="46">
        <f t="shared" si="155"/>
        <v>0</v>
      </c>
      <c r="L618" s="46">
        <f t="shared" si="155"/>
        <v>0</v>
      </c>
      <c r="M618" s="49"/>
      <c r="N618" s="49"/>
    </row>
    <row r="619" spans="1:14" s="61" customFormat="1" ht="30" hidden="1">
      <c r="A619" s="6" t="s">
        <v>46</v>
      </c>
      <c r="B619" s="42" t="s">
        <v>69</v>
      </c>
      <c r="C619" s="42" t="s">
        <v>116</v>
      </c>
      <c r="D619" s="42" t="s">
        <v>118</v>
      </c>
      <c r="E619" s="35" t="s">
        <v>486</v>
      </c>
      <c r="F619" s="38">
        <v>600</v>
      </c>
      <c r="G619" s="36"/>
      <c r="H619" s="46">
        <f>H620</f>
        <v>18</v>
      </c>
      <c r="I619" s="258">
        <f t="shared" si="154"/>
        <v>0</v>
      </c>
      <c r="J619" s="46">
        <f aca="true" t="shared" si="156" ref="J619:L620">J620</f>
        <v>0</v>
      </c>
      <c r="K619" s="46">
        <f t="shared" si="156"/>
        <v>0</v>
      </c>
      <c r="L619" s="46">
        <f t="shared" si="156"/>
        <v>0</v>
      </c>
      <c r="M619" s="49"/>
      <c r="N619" s="49"/>
    </row>
    <row r="620" spans="1:14" s="61" customFormat="1" ht="15" hidden="1">
      <c r="A620" s="6" t="s">
        <v>47</v>
      </c>
      <c r="B620" s="42" t="s">
        <v>69</v>
      </c>
      <c r="C620" s="42" t="s">
        <v>116</v>
      </c>
      <c r="D620" s="42" t="s">
        <v>118</v>
      </c>
      <c r="E620" s="35" t="s">
        <v>486</v>
      </c>
      <c r="F620" s="38">
        <v>610</v>
      </c>
      <c r="G620" s="36"/>
      <c r="H620" s="46">
        <f>H621</f>
        <v>18</v>
      </c>
      <c r="I620" s="258">
        <f t="shared" si="154"/>
        <v>0</v>
      </c>
      <c r="J620" s="46">
        <f t="shared" si="156"/>
        <v>0</v>
      </c>
      <c r="K620" s="46">
        <f t="shared" si="156"/>
        <v>0</v>
      </c>
      <c r="L620" s="46">
        <f t="shared" si="156"/>
        <v>0</v>
      </c>
      <c r="M620" s="49"/>
      <c r="N620" s="49"/>
    </row>
    <row r="621" spans="1:14" s="61" customFormat="1" ht="15" hidden="1">
      <c r="A621" s="7" t="s">
        <v>8</v>
      </c>
      <c r="B621" s="42" t="s">
        <v>69</v>
      </c>
      <c r="C621" s="42" t="s">
        <v>116</v>
      </c>
      <c r="D621" s="42" t="s">
        <v>118</v>
      </c>
      <c r="E621" s="35" t="s">
        <v>486</v>
      </c>
      <c r="F621" s="38">
        <v>610</v>
      </c>
      <c r="G621" s="38">
        <v>1</v>
      </c>
      <c r="H621" s="46">
        <v>18</v>
      </c>
      <c r="I621" s="258">
        <f t="shared" si="154"/>
        <v>0</v>
      </c>
      <c r="J621" s="46"/>
      <c r="K621" s="46"/>
      <c r="L621" s="46"/>
      <c r="M621" s="49"/>
      <c r="N621" s="49"/>
    </row>
    <row r="622" spans="1:12" ht="30" customHeight="1" hidden="1">
      <c r="A622" s="32" t="s">
        <v>280</v>
      </c>
      <c r="B622" s="42" t="s">
        <v>69</v>
      </c>
      <c r="C622" s="42" t="s">
        <v>116</v>
      </c>
      <c r="D622" s="42" t="s">
        <v>118</v>
      </c>
      <c r="E622" s="35" t="s">
        <v>283</v>
      </c>
      <c r="F622" s="36"/>
      <c r="G622" s="36"/>
      <c r="H622" s="46">
        <f>H623</f>
        <v>3</v>
      </c>
      <c r="I622" s="258">
        <f aca="true" t="shared" si="157" ref="I622:I637">J622-K622</f>
        <v>0</v>
      </c>
      <c r="J622" s="46">
        <f aca="true" t="shared" si="158" ref="J622:L624">J623</f>
        <v>0</v>
      </c>
      <c r="K622" s="46">
        <f t="shared" si="158"/>
        <v>0</v>
      </c>
      <c r="L622" s="46">
        <f t="shared" si="158"/>
        <v>0</v>
      </c>
    </row>
    <row r="623" spans="1:12" ht="30" customHeight="1" hidden="1">
      <c r="A623" s="6" t="s">
        <v>46</v>
      </c>
      <c r="B623" s="42" t="s">
        <v>69</v>
      </c>
      <c r="C623" s="42" t="s">
        <v>116</v>
      </c>
      <c r="D623" s="42" t="s">
        <v>118</v>
      </c>
      <c r="E623" s="35" t="s">
        <v>283</v>
      </c>
      <c r="F623" s="38">
        <v>600</v>
      </c>
      <c r="G623" s="36"/>
      <c r="H623" s="46">
        <f>H624</f>
        <v>3</v>
      </c>
      <c r="I623" s="258">
        <f t="shared" si="157"/>
        <v>0</v>
      </c>
      <c r="J623" s="46">
        <f t="shared" si="158"/>
        <v>0</v>
      </c>
      <c r="K623" s="46">
        <f t="shared" si="158"/>
        <v>0</v>
      </c>
      <c r="L623" s="46">
        <f t="shared" si="158"/>
        <v>0</v>
      </c>
    </row>
    <row r="624" spans="1:12" ht="15" customHeight="1" hidden="1">
      <c r="A624" s="6" t="s">
        <v>47</v>
      </c>
      <c r="B624" s="42" t="s">
        <v>69</v>
      </c>
      <c r="C624" s="42" t="s">
        <v>116</v>
      </c>
      <c r="D624" s="42" t="s">
        <v>118</v>
      </c>
      <c r="E624" s="35" t="s">
        <v>283</v>
      </c>
      <c r="F624" s="38">
        <v>610</v>
      </c>
      <c r="G624" s="36"/>
      <c r="H624" s="46">
        <f>H625</f>
        <v>3</v>
      </c>
      <c r="I624" s="258">
        <f t="shared" si="157"/>
        <v>0</v>
      </c>
      <c r="J624" s="46">
        <f t="shared" si="158"/>
        <v>0</v>
      </c>
      <c r="K624" s="46">
        <f t="shared" si="158"/>
        <v>0</v>
      </c>
      <c r="L624" s="46">
        <f t="shared" si="158"/>
        <v>0</v>
      </c>
    </row>
    <row r="625" spans="1:12" ht="15" customHeight="1" hidden="1">
      <c r="A625" s="7" t="s">
        <v>8</v>
      </c>
      <c r="B625" s="42" t="s">
        <v>69</v>
      </c>
      <c r="C625" s="42" t="s">
        <v>116</v>
      </c>
      <c r="D625" s="42" t="s">
        <v>118</v>
      </c>
      <c r="E625" s="35" t="s">
        <v>283</v>
      </c>
      <c r="F625" s="38">
        <v>610</v>
      </c>
      <c r="G625" s="38">
        <v>1</v>
      </c>
      <c r="H625" s="46">
        <v>3</v>
      </c>
      <c r="I625" s="258">
        <f t="shared" si="157"/>
        <v>0</v>
      </c>
      <c r="J625" s="46"/>
      <c r="K625" s="46"/>
      <c r="L625" s="46"/>
    </row>
    <row r="626" spans="1:14" s="61" customFormat="1" ht="45" hidden="1">
      <c r="A626" s="26" t="s">
        <v>547</v>
      </c>
      <c r="B626" s="42" t="s">
        <v>69</v>
      </c>
      <c r="C626" s="42" t="s">
        <v>116</v>
      </c>
      <c r="D626" s="42" t="s">
        <v>118</v>
      </c>
      <c r="E626" s="35" t="s">
        <v>548</v>
      </c>
      <c r="F626" s="36"/>
      <c r="G626" s="36"/>
      <c r="H626" s="46">
        <f>H627</f>
        <v>18</v>
      </c>
      <c r="I626" s="258">
        <f aca="true" t="shared" si="159" ref="I626:I632">J626-K626</f>
        <v>0</v>
      </c>
      <c r="J626" s="46">
        <f>J629+J632</f>
        <v>0</v>
      </c>
      <c r="K626" s="46">
        <f>K629+K632</f>
        <v>0</v>
      </c>
      <c r="L626" s="46">
        <f>L629+L632</f>
        <v>0</v>
      </c>
      <c r="M626" s="49"/>
      <c r="N626" s="49"/>
    </row>
    <row r="627" spans="1:14" s="61" customFormat="1" ht="30" hidden="1">
      <c r="A627" s="6" t="s">
        <v>46</v>
      </c>
      <c r="B627" s="42" t="s">
        <v>69</v>
      </c>
      <c r="C627" s="42" t="s">
        <v>116</v>
      </c>
      <c r="D627" s="42" t="s">
        <v>118</v>
      </c>
      <c r="E627" s="35" t="s">
        <v>548</v>
      </c>
      <c r="F627" s="38">
        <v>600</v>
      </c>
      <c r="G627" s="36"/>
      <c r="H627" s="46">
        <f>H628</f>
        <v>18</v>
      </c>
      <c r="I627" s="258">
        <f t="shared" si="159"/>
        <v>0</v>
      </c>
      <c r="J627" s="46">
        <f aca="true" t="shared" si="160" ref="J627:L631">J628</f>
        <v>0</v>
      </c>
      <c r="K627" s="46">
        <f t="shared" si="160"/>
        <v>0</v>
      </c>
      <c r="L627" s="46">
        <f t="shared" si="160"/>
        <v>0</v>
      </c>
      <c r="M627" s="49"/>
      <c r="N627" s="49"/>
    </row>
    <row r="628" spans="1:14" s="61" customFormat="1" ht="15" hidden="1">
      <c r="A628" s="6" t="s">
        <v>47</v>
      </c>
      <c r="B628" s="42" t="s">
        <v>69</v>
      </c>
      <c r="C628" s="42" t="s">
        <v>116</v>
      </c>
      <c r="D628" s="42" t="s">
        <v>118</v>
      </c>
      <c r="E628" s="35" t="s">
        <v>548</v>
      </c>
      <c r="F628" s="38">
        <v>610</v>
      </c>
      <c r="G628" s="36"/>
      <c r="H628" s="46">
        <f>H629</f>
        <v>18</v>
      </c>
      <c r="I628" s="258">
        <f t="shared" si="159"/>
        <v>0</v>
      </c>
      <c r="J628" s="46">
        <f t="shared" si="160"/>
        <v>0</v>
      </c>
      <c r="K628" s="46">
        <f t="shared" si="160"/>
        <v>0</v>
      </c>
      <c r="L628" s="46">
        <f t="shared" si="160"/>
        <v>0</v>
      </c>
      <c r="M628" s="49"/>
      <c r="N628" s="49"/>
    </row>
    <row r="629" spans="1:14" s="61" customFormat="1" ht="15" hidden="1">
      <c r="A629" s="7" t="s">
        <v>9</v>
      </c>
      <c r="B629" s="42" t="s">
        <v>69</v>
      </c>
      <c r="C629" s="42" t="s">
        <v>116</v>
      </c>
      <c r="D629" s="42" t="s">
        <v>118</v>
      </c>
      <c r="E629" s="35" t="s">
        <v>548</v>
      </c>
      <c r="F629" s="38">
        <v>610</v>
      </c>
      <c r="G629" s="38">
        <v>2</v>
      </c>
      <c r="H629" s="46">
        <v>18</v>
      </c>
      <c r="I629" s="258">
        <f t="shared" si="159"/>
        <v>0</v>
      </c>
      <c r="J629" s="46"/>
      <c r="K629" s="46"/>
      <c r="L629" s="46"/>
      <c r="M629" s="49"/>
      <c r="N629" s="49"/>
    </row>
    <row r="630" spans="1:14" s="61" customFormat="1" ht="30" hidden="1">
      <c r="A630" s="6" t="s">
        <v>46</v>
      </c>
      <c r="B630" s="42" t="s">
        <v>69</v>
      </c>
      <c r="C630" s="42" t="s">
        <v>116</v>
      </c>
      <c r="D630" s="42" t="s">
        <v>118</v>
      </c>
      <c r="E630" s="35" t="s">
        <v>548</v>
      </c>
      <c r="F630" s="38">
        <v>600</v>
      </c>
      <c r="G630" s="36"/>
      <c r="H630" s="46">
        <f>H631</f>
        <v>18</v>
      </c>
      <c r="I630" s="258">
        <f t="shared" si="159"/>
        <v>0</v>
      </c>
      <c r="J630" s="46">
        <f t="shared" si="160"/>
        <v>0</v>
      </c>
      <c r="K630" s="46">
        <f t="shared" si="160"/>
        <v>0</v>
      </c>
      <c r="L630" s="46">
        <f t="shared" si="160"/>
        <v>0</v>
      </c>
      <c r="M630" s="49"/>
      <c r="N630" s="49"/>
    </row>
    <row r="631" spans="1:14" s="61" customFormat="1" ht="15" hidden="1">
      <c r="A631" s="6" t="s">
        <v>47</v>
      </c>
      <c r="B631" s="42" t="s">
        <v>69</v>
      </c>
      <c r="C631" s="42" t="s">
        <v>116</v>
      </c>
      <c r="D631" s="42" t="s">
        <v>118</v>
      </c>
      <c r="E631" s="35" t="s">
        <v>548</v>
      </c>
      <c r="F631" s="38">
        <v>610</v>
      </c>
      <c r="G631" s="36"/>
      <c r="H631" s="46">
        <f>H632</f>
        <v>18</v>
      </c>
      <c r="I631" s="258">
        <f t="shared" si="159"/>
        <v>0</v>
      </c>
      <c r="J631" s="46">
        <f t="shared" si="160"/>
        <v>0</v>
      </c>
      <c r="K631" s="46">
        <f t="shared" si="160"/>
        <v>0</v>
      </c>
      <c r="L631" s="46">
        <f t="shared" si="160"/>
        <v>0</v>
      </c>
      <c r="M631" s="49"/>
      <c r="N631" s="49"/>
    </row>
    <row r="632" spans="1:14" s="61" customFormat="1" ht="15" hidden="1">
      <c r="A632" s="7" t="s">
        <v>8</v>
      </c>
      <c r="B632" s="42" t="s">
        <v>69</v>
      </c>
      <c r="C632" s="42" t="s">
        <v>116</v>
      </c>
      <c r="D632" s="42" t="s">
        <v>118</v>
      </c>
      <c r="E632" s="35" t="s">
        <v>548</v>
      </c>
      <c r="F632" s="38">
        <v>610</v>
      </c>
      <c r="G632" s="38">
        <v>1</v>
      </c>
      <c r="H632" s="46">
        <v>18</v>
      </c>
      <c r="I632" s="258">
        <f t="shared" si="159"/>
        <v>0</v>
      </c>
      <c r="J632" s="46"/>
      <c r="K632" s="46"/>
      <c r="L632" s="46"/>
      <c r="M632" s="49"/>
      <c r="N632" s="49"/>
    </row>
    <row r="633" spans="1:12" ht="45" hidden="1">
      <c r="A633" s="133" t="s">
        <v>468</v>
      </c>
      <c r="B633" s="42" t="s">
        <v>69</v>
      </c>
      <c r="C633" s="42" t="s">
        <v>116</v>
      </c>
      <c r="D633" s="42" t="s">
        <v>118</v>
      </c>
      <c r="E633" s="38">
        <v>6100000000</v>
      </c>
      <c r="F633" s="36"/>
      <c r="G633" s="36"/>
      <c r="H633" s="46" t="e">
        <f>#REF!</f>
        <v>#REF!</v>
      </c>
      <c r="I633" s="258">
        <f t="shared" si="157"/>
        <v>0</v>
      </c>
      <c r="J633" s="46">
        <f>J634</f>
        <v>0</v>
      </c>
      <c r="K633" s="46">
        <f>K634</f>
        <v>0</v>
      </c>
      <c r="L633" s="46">
        <f>L634</f>
        <v>0</v>
      </c>
    </row>
    <row r="634" spans="1:12" ht="30" hidden="1">
      <c r="A634" s="132" t="s">
        <v>469</v>
      </c>
      <c r="B634" s="42" t="s">
        <v>69</v>
      </c>
      <c r="C634" s="42" t="s">
        <v>116</v>
      </c>
      <c r="D634" s="42" t="s">
        <v>118</v>
      </c>
      <c r="E634" s="35">
        <v>6100191090</v>
      </c>
      <c r="F634" s="36"/>
      <c r="G634" s="36"/>
      <c r="H634" s="46">
        <f>H635</f>
        <v>3</v>
      </c>
      <c r="I634" s="258">
        <f t="shared" si="157"/>
        <v>0</v>
      </c>
      <c r="J634" s="46">
        <f aca="true" t="shared" si="161" ref="J634:L636">J635</f>
        <v>0</v>
      </c>
      <c r="K634" s="46">
        <f t="shared" si="161"/>
        <v>0</v>
      </c>
      <c r="L634" s="46">
        <f t="shared" si="161"/>
        <v>0</v>
      </c>
    </row>
    <row r="635" spans="1:12" ht="30" hidden="1">
      <c r="A635" s="6" t="s">
        <v>46</v>
      </c>
      <c r="B635" s="42" t="s">
        <v>69</v>
      </c>
      <c r="C635" s="42" t="s">
        <v>116</v>
      </c>
      <c r="D635" s="42" t="s">
        <v>118</v>
      </c>
      <c r="E635" s="35">
        <v>6100191090</v>
      </c>
      <c r="F635" s="38">
        <v>600</v>
      </c>
      <c r="G635" s="36"/>
      <c r="H635" s="46">
        <f>H636</f>
        <v>3</v>
      </c>
      <c r="I635" s="258">
        <f t="shared" si="157"/>
        <v>0</v>
      </c>
      <c r="J635" s="46">
        <f t="shared" si="161"/>
        <v>0</v>
      </c>
      <c r="K635" s="46">
        <f t="shared" si="161"/>
        <v>0</v>
      </c>
      <c r="L635" s="46">
        <f t="shared" si="161"/>
        <v>0</v>
      </c>
    </row>
    <row r="636" spans="1:12" ht="15" hidden="1">
      <c r="A636" s="6" t="s">
        <v>47</v>
      </c>
      <c r="B636" s="42" t="s">
        <v>69</v>
      </c>
      <c r="C636" s="42" t="s">
        <v>116</v>
      </c>
      <c r="D636" s="42" t="s">
        <v>118</v>
      </c>
      <c r="E636" s="35">
        <v>6100191090</v>
      </c>
      <c r="F636" s="38">
        <v>610</v>
      </c>
      <c r="G636" s="36"/>
      <c r="H636" s="46">
        <f>H637</f>
        <v>3</v>
      </c>
      <c r="I636" s="258">
        <f t="shared" si="157"/>
        <v>0</v>
      </c>
      <c r="J636" s="46">
        <f t="shared" si="161"/>
        <v>0</v>
      </c>
      <c r="K636" s="46">
        <f t="shared" si="161"/>
        <v>0</v>
      </c>
      <c r="L636" s="46">
        <f t="shared" si="161"/>
        <v>0</v>
      </c>
    </row>
    <row r="637" spans="1:12" ht="15" hidden="1">
      <c r="A637" s="7" t="s">
        <v>8</v>
      </c>
      <c r="B637" s="42" t="s">
        <v>69</v>
      </c>
      <c r="C637" s="42" t="s">
        <v>116</v>
      </c>
      <c r="D637" s="42" t="s">
        <v>118</v>
      </c>
      <c r="E637" s="35">
        <v>6100191090</v>
      </c>
      <c r="F637" s="38">
        <v>610</v>
      </c>
      <c r="G637" s="38">
        <v>1</v>
      </c>
      <c r="H637" s="46">
        <v>3</v>
      </c>
      <c r="I637" s="258">
        <f t="shared" si="157"/>
        <v>0</v>
      </c>
      <c r="J637" s="46"/>
      <c r="K637" s="46"/>
      <c r="L637" s="46"/>
    </row>
    <row r="638" spans="1:12" ht="15">
      <c r="A638" s="5" t="s">
        <v>62</v>
      </c>
      <c r="B638" s="112" t="s">
        <v>69</v>
      </c>
      <c r="C638" s="112">
        <v>1000</v>
      </c>
      <c r="D638" s="41"/>
      <c r="E638" s="36"/>
      <c r="F638" s="36"/>
      <c r="G638" s="36"/>
      <c r="H638" s="258" t="e">
        <f>H639+H663+H649</f>
        <v>#REF!</v>
      </c>
      <c r="I638" s="258">
        <f aca="true" t="shared" si="162" ref="I638:I657">J638-K638</f>
        <v>0</v>
      </c>
      <c r="J638" s="258">
        <f>J639+J663+J649</f>
        <v>1400</v>
      </c>
      <c r="K638" s="262">
        <f>K639+K663+K649</f>
        <v>1400</v>
      </c>
      <c r="L638" s="262">
        <f>L639+L663+L649</f>
        <v>1000</v>
      </c>
    </row>
    <row r="639" spans="1:12" ht="15">
      <c r="A639" s="5" t="s">
        <v>109</v>
      </c>
      <c r="B639" s="112" t="s">
        <v>69</v>
      </c>
      <c r="C639" s="112">
        <v>1000</v>
      </c>
      <c r="D639" s="112">
        <v>1001</v>
      </c>
      <c r="E639" s="38"/>
      <c r="F639" s="259"/>
      <c r="G639" s="259"/>
      <c r="H639" s="258">
        <f aca="true" t="shared" si="163" ref="H639:L643">H640</f>
        <v>1540</v>
      </c>
      <c r="I639" s="258">
        <f t="shared" si="162"/>
        <v>0</v>
      </c>
      <c r="J639" s="258">
        <f t="shared" si="163"/>
        <v>1000</v>
      </c>
      <c r="K639" s="262">
        <f t="shared" si="163"/>
        <v>1000</v>
      </c>
      <c r="L639" s="262">
        <f t="shared" si="163"/>
        <v>1000</v>
      </c>
    </row>
    <row r="640" spans="1:12" ht="15">
      <c r="A640" s="6" t="s">
        <v>16</v>
      </c>
      <c r="B640" s="42" t="s">
        <v>69</v>
      </c>
      <c r="C640" s="42">
        <v>1000</v>
      </c>
      <c r="D640" s="42">
        <v>1001</v>
      </c>
      <c r="E640" s="38">
        <v>9000000000</v>
      </c>
      <c r="F640" s="36"/>
      <c r="G640" s="36"/>
      <c r="H640" s="46">
        <f t="shared" si="163"/>
        <v>1540</v>
      </c>
      <c r="I640" s="258">
        <f t="shared" si="162"/>
        <v>0</v>
      </c>
      <c r="J640" s="46">
        <f>J644+J648</f>
        <v>1000</v>
      </c>
      <c r="K640" s="46">
        <f>K644+K648</f>
        <v>1000</v>
      </c>
      <c r="L640" s="46">
        <f>L644+L648</f>
        <v>1000</v>
      </c>
    </row>
    <row r="641" spans="1:12" ht="15">
      <c r="A641" s="6" t="s">
        <v>436</v>
      </c>
      <c r="B641" s="42" t="s">
        <v>69</v>
      </c>
      <c r="C641" s="42">
        <v>1000</v>
      </c>
      <c r="D641" s="42">
        <v>1001</v>
      </c>
      <c r="E641" s="38">
        <v>9000090910</v>
      </c>
      <c r="F641" s="36"/>
      <c r="G641" s="36"/>
      <c r="H641" s="46">
        <f t="shared" si="163"/>
        <v>1540</v>
      </c>
      <c r="I641" s="258">
        <f t="shared" si="162"/>
        <v>0</v>
      </c>
      <c r="J641" s="46">
        <f t="shared" si="163"/>
        <v>800</v>
      </c>
      <c r="K641" s="46">
        <f t="shared" si="163"/>
        <v>800</v>
      </c>
      <c r="L641" s="46">
        <f t="shared" si="163"/>
        <v>800</v>
      </c>
    </row>
    <row r="642" spans="1:12" ht="15">
      <c r="A642" s="6" t="s">
        <v>49</v>
      </c>
      <c r="B642" s="42" t="s">
        <v>69</v>
      </c>
      <c r="C642" s="42">
        <v>1000</v>
      </c>
      <c r="D642" s="42">
        <v>1001</v>
      </c>
      <c r="E642" s="38">
        <v>9000090910</v>
      </c>
      <c r="F642" s="38">
        <v>300</v>
      </c>
      <c r="G642" s="36"/>
      <c r="H642" s="46">
        <f t="shared" si="163"/>
        <v>1540</v>
      </c>
      <c r="I642" s="258">
        <f t="shared" si="162"/>
        <v>0</v>
      </c>
      <c r="J642" s="46">
        <f t="shared" si="163"/>
        <v>800</v>
      </c>
      <c r="K642" s="46">
        <f t="shared" si="163"/>
        <v>800</v>
      </c>
      <c r="L642" s="46">
        <f t="shared" si="163"/>
        <v>800</v>
      </c>
    </row>
    <row r="643" spans="1:12" ht="15">
      <c r="A643" s="6" t="s">
        <v>64</v>
      </c>
      <c r="B643" s="42" t="s">
        <v>69</v>
      </c>
      <c r="C643" s="42">
        <v>1000</v>
      </c>
      <c r="D643" s="42">
        <v>1001</v>
      </c>
      <c r="E643" s="38">
        <v>9000090910</v>
      </c>
      <c r="F643" s="38">
        <v>310</v>
      </c>
      <c r="G643" s="36"/>
      <c r="H643" s="46">
        <f t="shared" si="163"/>
        <v>1540</v>
      </c>
      <c r="I643" s="258">
        <f t="shared" si="162"/>
        <v>0</v>
      </c>
      <c r="J643" s="46">
        <f t="shared" si="163"/>
        <v>800</v>
      </c>
      <c r="K643" s="46">
        <f t="shared" si="163"/>
        <v>800</v>
      </c>
      <c r="L643" s="46">
        <f t="shared" si="163"/>
        <v>800</v>
      </c>
    </row>
    <row r="644" spans="1:12" ht="15">
      <c r="A644" s="7" t="s">
        <v>8</v>
      </c>
      <c r="B644" s="42" t="s">
        <v>69</v>
      </c>
      <c r="C644" s="42">
        <v>1000</v>
      </c>
      <c r="D644" s="42">
        <v>1001</v>
      </c>
      <c r="E644" s="38">
        <v>9000090910</v>
      </c>
      <c r="F644" s="38">
        <v>310</v>
      </c>
      <c r="G644" s="38">
        <v>1</v>
      </c>
      <c r="H644" s="46">
        <v>1540</v>
      </c>
      <c r="I644" s="258">
        <f t="shared" si="162"/>
        <v>0</v>
      </c>
      <c r="J644" s="46">
        <v>800</v>
      </c>
      <c r="K644" s="46">
        <v>800</v>
      </c>
      <c r="L644" s="46">
        <v>800</v>
      </c>
    </row>
    <row r="645" spans="1:12" ht="30">
      <c r="A645" s="76" t="s">
        <v>228</v>
      </c>
      <c r="B645" s="42" t="s">
        <v>69</v>
      </c>
      <c r="C645" s="42">
        <v>1000</v>
      </c>
      <c r="D645" s="42">
        <v>1001</v>
      </c>
      <c r="E645" s="38">
        <v>9000090940</v>
      </c>
      <c r="F645" s="36"/>
      <c r="G645" s="36"/>
      <c r="H645" s="46">
        <f aca="true" t="shared" si="164" ref="H645:L647">H646</f>
        <v>1540</v>
      </c>
      <c r="I645" s="258">
        <f t="shared" si="162"/>
        <v>0</v>
      </c>
      <c r="J645" s="46">
        <f t="shared" si="164"/>
        <v>200</v>
      </c>
      <c r="K645" s="46">
        <f t="shared" si="164"/>
        <v>200</v>
      </c>
      <c r="L645" s="46">
        <f t="shared" si="164"/>
        <v>200</v>
      </c>
    </row>
    <row r="646" spans="1:12" ht="15">
      <c r="A646" s="6" t="s">
        <v>49</v>
      </c>
      <c r="B646" s="42" t="s">
        <v>69</v>
      </c>
      <c r="C646" s="42">
        <v>1000</v>
      </c>
      <c r="D646" s="42">
        <v>1001</v>
      </c>
      <c r="E646" s="38">
        <v>9000090940</v>
      </c>
      <c r="F646" s="38">
        <v>300</v>
      </c>
      <c r="G646" s="36"/>
      <c r="H646" s="46">
        <f t="shared" si="164"/>
        <v>1540</v>
      </c>
      <c r="I646" s="258">
        <f t="shared" si="162"/>
        <v>0</v>
      </c>
      <c r="J646" s="46">
        <f t="shared" si="164"/>
        <v>200</v>
      </c>
      <c r="K646" s="46">
        <f t="shared" si="164"/>
        <v>200</v>
      </c>
      <c r="L646" s="46">
        <f t="shared" si="164"/>
        <v>200</v>
      </c>
    </row>
    <row r="647" spans="1:12" ht="30">
      <c r="A647" s="6" t="s">
        <v>50</v>
      </c>
      <c r="B647" s="42" t="s">
        <v>69</v>
      </c>
      <c r="C647" s="42">
        <v>1000</v>
      </c>
      <c r="D647" s="42">
        <v>1001</v>
      </c>
      <c r="E647" s="38">
        <v>9000090940</v>
      </c>
      <c r="F647" s="38">
        <v>320</v>
      </c>
      <c r="G647" s="36"/>
      <c r="H647" s="46">
        <f t="shared" si="164"/>
        <v>1540</v>
      </c>
      <c r="I647" s="258">
        <f t="shared" si="162"/>
        <v>0</v>
      </c>
      <c r="J647" s="46">
        <f t="shared" si="164"/>
        <v>200</v>
      </c>
      <c r="K647" s="46">
        <f t="shared" si="164"/>
        <v>200</v>
      </c>
      <c r="L647" s="46">
        <f t="shared" si="164"/>
        <v>200</v>
      </c>
    </row>
    <row r="648" spans="1:12" ht="15">
      <c r="A648" s="7" t="s">
        <v>8</v>
      </c>
      <c r="B648" s="42" t="s">
        <v>69</v>
      </c>
      <c r="C648" s="42">
        <v>1000</v>
      </c>
      <c r="D648" s="42">
        <v>1001</v>
      </c>
      <c r="E648" s="38">
        <v>9000090940</v>
      </c>
      <c r="F648" s="38">
        <v>320</v>
      </c>
      <c r="G648" s="38">
        <v>1</v>
      </c>
      <c r="H648" s="46">
        <v>1540</v>
      </c>
      <c r="I648" s="258">
        <f t="shared" si="162"/>
        <v>0</v>
      </c>
      <c r="J648" s="46">
        <v>200</v>
      </c>
      <c r="K648" s="46">
        <v>200</v>
      </c>
      <c r="L648" s="46">
        <v>200</v>
      </c>
    </row>
    <row r="649" spans="1:12" ht="15" hidden="1">
      <c r="A649" s="5" t="s">
        <v>108</v>
      </c>
      <c r="B649" s="112" t="s">
        <v>69</v>
      </c>
      <c r="C649" s="112">
        <v>1000</v>
      </c>
      <c r="D649" s="112" t="s">
        <v>110</v>
      </c>
      <c r="E649" s="259"/>
      <c r="F649" s="259"/>
      <c r="G649" s="259"/>
      <c r="H649" s="258" t="e">
        <f>#REF!+#REF!+#REF!</f>
        <v>#REF!</v>
      </c>
      <c r="I649" s="258">
        <f t="shared" si="162"/>
        <v>0</v>
      </c>
      <c r="J649" s="258">
        <f>J650</f>
        <v>0</v>
      </c>
      <c r="K649" s="262">
        <f>K650</f>
        <v>0</v>
      </c>
      <c r="L649" s="262">
        <f>L650</f>
        <v>0</v>
      </c>
    </row>
    <row r="650" spans="1:12" ht="15" hidden="1">
      <c r="A650" s="6" t="s">
        <v>16</v>
      </c>
      <c r="B650" s="42" t="s">
        <v>69</v>
      </c>
      <c r="C650" s="42" t="s">
        <v>65</v>
      </c>
      <c r="D650" s="42" t="s">
        <v>110</v>
      </c>
      <c r="E650" s="38">
        <v>9000000000</v>
      </c>
      <c r="F650" s="36"/>
      <c r="G650" s="36"/>
      <c r="H650" s="46" t="e">
        <f>#REF!</f>
        <v>#REF!</v>
      </c>
      <c r="I650" s="258">
        <f t="shared" si="162"/>
        <v>0</v>
      </c>
      <c r="J650" s="46">
        <f>J655+J659</f>
        <v>0</v>
      </c>
      <c r="K650" s="46">
        <f>K655+K659</f>
        <v>0</v>
      </c>
      <c r="L650" s="46">
        <f>L655+L659</f>
        <v>0</v>
      </c>
    </row>
    <row r="651" spans="1:12" ht="92.25" customHeight="1" hidden="1">
      <c r="A651" s="25" t="s">
        <v>222</v>
      </c>
      <c r="B651" s="42" t="s">
        <v>69</v>
      </c>
      <c r="C651" s="42" t="s">
        <v>65</v>
      </c>
      <c r="D651" s="42" t="s">
        <v>110</v>
      </c>
      <c r="E651" s="36">
        <v>9000051340</v>
      </c>
      <c r="F651" s="36"/>
      <c r="G651" s="36"/>
      <c r="H651" s="46"/>
      <c r="I651" s="258">
        <f>J651-K651</f>
        <v>0</v>
      </c>
      <c r="J651" s="46">
        <f aca="true" t="shared" si="165" ref="J651:L653">J652</f>
        <v>0</v>
      </c>
      <c r="K651" s="46">
        <f t="shared" si="165"/>
        <v>0</v>
      </c>
      <c r="L651" s="46">
        <f t="shared" si="165"/>
        <v>0</v>
      </c>
    </row>
    <row r="652" spans="1:12" ht="15" customHeight="1" hidden="1">
      <c r="A652" s="6" t="s">
        <v>49</v>
      </c>
      <c r="B652" s="42" t="s">
        <v>69</v>
      </c>
      <c r="C652" s="42">
        <v>1000</v>
      </c>
      <c r="D652" s="42">
        <v>1003</v>
      </c>
      <c r="E652" s="36">
        <v>9000051340</v>
      </c>
      <c r="F652" s="38">
        <v>300</v>
      </c>
      <c r="G652" s="36"/>
      <c r="H652" s="46" t="e">
        <f>#REF!</f>
        <v>#REF!</v>
      </c>
      <c r="I652" s="258">
        <f>J652-K652</f>
        <v>0</v>
      </c>
      <c r="J652" s="46">
        <f t="shared" si="165"/>
        <v>0</v>
      </c>
      <c r="K652" s="46">
        <f t="shared" si="165"/>
        <v>0</v>
      </c>
      <c r="L652" s="46">
        <f t="shared" si="165"/>
        <v>0</v>
      </c>
    </row>
    <row r="653" spans="1:12" ht="30" customHeight="1" hidden="1">
      <c r="A653" s="6" t="s">
        <v>50</v>
      </c>
      <c r="B653" s="42" t="s">
        <v>69</v>
      </c>
      <c r="C653" s="42">
        <v>1000</v>
      </c>
      <c r="D653" s="42">
        <v>1003</v>
      </c>
      <c r="E653" s="36">
        <v>9000051340</v>
      </c>
      <c r="F653" s="38">
        <v>320</v>
      </c>
      <c r="G653" s="36"/>
      <c r="H653" s="46">
        <f>H654</f>
        <v>350</v>
      </c>
      <c r="I653" s="258">
        <f>J653-K653</f>
        <v>0</v>
      </c>
      <c r="J653" s="46">
        <f t="shared" si="165"/>
        <v>0</v>
      </c>
      <c r="K653" s="46">
        <f t="shared" si="165"/>
        <v>0</v>
      </c>
      <c r="L653" s="46">
        <f t="shared" si="165"/>
        <v>0</v>
      </c>
    </row>
    <row r="654" spans="1:12" ht="15" customHeight="1" hidden="1">
      <c r="A654" s="7" t="s">
        <v>9</v>
      </c>
      <c r="B654" s="42" t="s">
        <v>69</v>
      </c>
      <c r="C654" s="42">
        <v>1000</v>
      </c>
      <c r="D654" s="42">
        <v>1003</v>
      </c>
      <c r="E654" s="36">
        <v>9000051340</v>
      </c>
      <c r="F654" s="38">
        <v>320</v>
      </c>
      <c r="G654" s="38">
        <v>2</v>
      </c>
      <c r="H654" s="46">
        <v>350</v>
      </c>
      <c r="I654" s="258">
        <f>J654-K654</f>
        <v>0</v>
      </c>
      <c r="J654" s="46"/>
      <c r="K654" s="46"/>
      <c r="L654" s="46"/>
    </row>
    <row r="655" spans="1:12" ht="45" hidden="1">
      <c r="A655" s="222" t="s">
        <v>546</v>
      </c>
      <c r="B655" s="42" t="s">
        <v>69</v>
      </c>
      <c r="C655" s="42" t="s">
        <v>65</v>
      </c>
      <c r="D655" s="42" t="s">
        <v>110</v>
      </c>
      <c r="E655" s="36">
        <v>9000051350</v>
      </c>
      <c r="F655" s="36"/>
      <c r="G655" s="36"/>
      <c r="H655" s="46"/>
      <c r="I655" s="258">
        <f t="shared" si="162"/>
        <v>0</v>
      </c>
      <c r="J655" s="46">
        <f aca="true" t="shared" si="166" ref="J655:L661">J656</f>
        <v>0</v>
      </c>
      <c r="K655" s="46">
        <f t="shared" si="166"/>
        <v>0</v>
      </c>
      <c r="L655" s="46">
        <f t="shared" si="166"/>
        <v>0</v>
      </c>
    </row>
    <row r="656" spans="1:12" ht="15" hidden="1">
      <c r="A656" s="6" t="s">
        <v>49</v>
      </c>
      <c r="B656" s="42" t="s">
        <v>69</v>
      </c>
      <c r="C656" s="42">
        <v>1000</v>
      </c>
      <c r="D656" s="42">
        <v>1003</v>
      </c>
      <c r="E656" s="36">
        <v>9000051350</v>
      </c>
      <c r="F656" s="38">
        <v>300</v>
      </c>
      <c r="G656" s="36"/>
      <c r="H656" s="46" t="e">
        <f>#REF!</f>
        <v>#REF!</v>
      </c>
      <c r="I656" s="258">
        <f t="shared" si="162"/>
        <v>0</v>
      </c>
      <c r="J656" s="46">
        <f t="shared" si="166"/>
        <v>0</v>
      </c>
      <c r="K656" s="46">
        <f t="shared" si="166"/>
        <v>0</v>
      </c>
      <c r="L656" s="46">
        <f t="shared" si="166"/>
        <v>0</v>
      </c>
    </row>
    <row r="657" spans="1:12" ht="30" hidden="1">
      <c r="A657" s="6" t="s">
        <v>50</v>
      </c>
      <c r="B657" s="42" t="s">
        <v>69</v>
      </c>
      <c r="C657" s="42">
        <v>1000</v>
      </c>
      <c r="D657" s="42">
        <v>1003</v>
      </c>
      <c r="E657" s="36">
        <v>9000051350</v>
      </c>
      <c r="F657" s="38">
        <v>320</v>
      </c>
      <c r="G657" s="36"/>
      <c r="H657" s="46">
        <f>H658</f>
        <v>350</v>
      </c>
      <c r="I657" s="258">
        <f t="shared" si="162"/>
        <v>0</v>
      </c>
      <c r="J657" s="46">
        <f t="shared" si="166"/>
        <v>0</v>
      </c>
      <c r="K657" s="46">
        <f t="shared" si="166"/>
        <v>0</v>
      </c>
      <c r="L657" s="46">
        <f t="shared" si="166"/>
        <v>0</v>
      </c>
    </row>
    <row r="658" spans="1:12" ht="15" hidden="1">
      <c r="A658" s="7" t="s">
        <v>9</v>
      </c>
      <c r="B658" s="42" t="s">
        <v>69</v>
      </c>
      <c r="C658" s="42">
        <v>1000</v>
      </c>
      <c r="D658" s="42">
        <v>1003</v>
      </c>
      <c r="E658" s="36">
        <v>9000051350</v>
      </c>
      <c r="F658" s="38">
        <v>320</v>
      </c>
      <c r="G658" s="38">
        <v>2</v>
      </c>
      <c r="H658" s="46">
        <v>350</v>
      </c>
      <c r="I658" s="258">
        <f aca="true" t="shared" si="167" ref="I658:I716">J658-K658</f>
        <v>0</v>
      </c>
      <c r="J658" s="46"/>
      <c r="K658" s="46"/>
      <c r="L658" s="46"/>
    </row>
    <row r="659" spans="1:12" ht="50.25" customHeight="1" hidden="1">
      <c r="A659" s="222" t="s">
        <v>411</v>
      </c>
      <c r="B659" s="42" t="s">
        <v>69</v>
      </c>
      <c r="C659" s="42" t="s">
        <v>65</v>
      </c>
      <c r="D659" s="42" t="s">
        <v>110</v>
      </c>
      <c r="E659" s="36">
        <v>9000051760</v>
      </c>
      <c r="F659" s="36"/>
      <c r="G659" s="36"/>
      <c r="H659" s="46"/>
      <c r="I659" s="258">
        <f t="shared" si="167"/>
        <v>0</v>
      </c>
      <c r="J659" s="46">
        <f t="shared" si="166"/>
        <v>0</v>
      </c>
      <c r="K659" s="46">
        <f t="shared" si="166"/>
        <v>0</v>
      </c>
      <c r="L659" s="46">
        <f t="shared" si="166"/>
        <v>0</v>
      </c>
    </row>
    <row r="660" spans="1:12" ht="15" customHeight="1" hidden="1">
      <c r="A660" s="6" t="s">
        <v>49</v>
      </c>
      <c r="B660" s="42" t="s">
        <v>69</v>
      </c>
      <c r="C660" s="42">
        <v>1000</v>
      </c>
      <c r="D660" s="42">
        <v>1003</v>
      </c>
      <c r="E660" s="36">
        <v>9000051760</v>
      </c>
      <c r="F660" s="38">
        <v>300</v>
      </c>
      <c r="G660" s="36"/>
      <c r="H660" s="46" t="e">
        <f>#REF!</f>
        <v>#REF!</v>
      </c>
      <c r="I660" s="258">
        <f t="shared" si="167"/>
        <v>0</v>
      </c>
      <c r="J660" s="46">
        <f t="shared" si="166"/>
        <v>0</v>
      </c>
      <c r="K660" s="46">
        <f t="shared" si="166"/>
        <v>0</v>
      </c>
      <c r="L660" s="46">
        <f t="shared" si="166"/>
        <v>0</v>
      </c>
    </row>
    <row r="661" spans="1:12" ht="30" customHeight="1" hidden="1">
      <c r="A661" s="6" t="s">
        <v>50</v>
      </c>
      <c r="B661" s="42" t="s">
        <v>69</v>
      </c>
      <c r="C661" s="42">
        <v>1000</v>
      </c>
      <c r="D661" s="42">
        <v>1003</v>
      </c>
      <c r="E661" s="36">
        <v>9000051760</v>
      </c>
      <c r="F661" s="38">
        <v>320</v>
      </c>
      <c r="G661" s="36"/>
      <c r="H661" s="46">
        <f>H662</f>
        <v>350</v>
      </c>
      <c r="I661" s="258">
        <f t="shared" si="167"/>
        <v>0</v>
      </c>
      <c r="J661" s="46">
        <f t="shared" si="166"/>
        <v>0</v>
      </c>
      <c r="K661" s="46">
        <f t="shared" si="166"/>
        <v>0</v>
      </c>
      <c r="L661" s="46">
        <f t="shared" si="166"/>
        <v>0</v>
      </c>
    </row>
    <row r="662" spans="1:12" ht="15" customHeight="1" hidden="1">
      <c r="A662" s="7" t="s">
        <v>9</v>
      </c>
      <c r="B662" s="42" t="s">
        <v>69</v>
      </c>
      <c r="C662" s="42">
        <v>1000</v>
      </c>
      <c r="D662" s="42">
        <v>1003</v>
      </c>
      <c r="E662" s="36">
        <v>9000051760</v>
      </c>
      <c r="F662" s="38">
        <v>320</v>
      </c>
      <c r="G662" s="38">
        <v>2</v>
      </c>
      <c r="H662" s="46">
        <v>350</v>
      </c>
      <c r="I662" s="258">
        <f>J662-K662</f>
        <v>0</v>
      </c>
      <c r="J662" s="46"/>
      <c r="K662" s="46"/>
      <c r="L662" s="46"/>
    </row>
    <row r="663" spans="1:12" ht="15">
      <c r="A663" s="5" t="s">
        <v>63</v>
      </c>
      <c r="B663" s="112" t="s">
        <v>69</v>
      </c>
      <c r="C663" s="112">
        <v>1000</v>
      </c>
      <c r="D663" s="112">
        <v>1004</v>
      </c>
      <c r="E663" s="259"/>
      <c r="F663" s="259"/>
      <c r="G663" s="259"/>
      <c r="H663" s="258" t="e">
        <f>H674</f>
        <v>#REF!</v>
      </c>
      <c r="I663" s="258">
        <f t="shared" si="167"/>
        <v>0</v>
      </c>
      <c r="J663" s="258">
        <f>J664+J674</f>
        <v>400</v>
      </c>
      <c r="K663" s="262">
        <f>K664+K674</f>
        <v>400</v>
      </c>
      <c r="L663" s="262">
        <f>L664+L674</f>
        <v>0</v>
      </c>
    </row>
    <row r="664" spans="1:12" ht="30">
      <c r="A664" s="132" t="s">
        <v>528</v>
      </c>
      <c r="B664" s="42" t="s">
        <v>69</v>
      </c>
      <c r="C664" s="42" t="s">
        <v>65</v>
      </c>
      <c r="D664" s="42" t="s">
        <v>66</v>
      </c>
      <c r="E664" s="38">
        <v>5100000000</v>
      </c>
      <c r="F664" s="36"/>
      <c r="G664" s="36"/>
      <c r="H664" s="46">
        <f>H670</f>
        <v>350</v>
      </c>
      <c r="I664" s="258">
        <f>J664-K664</f>
        <v>0</v>
      </c>
      <c r="J664" s="46">
        <f>J665</f>
        <v>400</v>
      </c>
      <c r="K664" s="46">
        <f>K665</f>
        <v>400</v>
      </c>
      <c r="L664" s="46">
        <f>L665</f>
        <v>0</v>
      </c>
    </row>
    <row r="665" spans="1:12" ht="30">
      <c r="A665" s="132" t="s">
        <v>530</v>
      </c>
      <c r="B665" s="42" t="s">
        <v>69</v>
      </c>
      <c r="C665" s="42" t="s">
        <v>65</v>
      </c>
      <c r="D665" s="42" t="s">
        <v>66</v>
      </c>
      <c r="E665" s="38">
        <v>5120000000</v>
      </c>
      <c r="F665" s="36"/>
      <c r="G665" s="36"/>
      <c r="H665" s="46"/>
      <c r="I665" s="258"/>
      <c r="J665" s="46">
        <f>J666+J670</f>
        <v>400</v>
      </c>
      <c r="K665" s="46">
        <f>K666+K670</f>
        <v>400</v>
      </c>
      <c r="L665" s="46">
        <f>L666+L670</f>
        <v>0</v>
      </c>
    </row>
    <row r="666" spans="1:12" ht="30" hidden="1">
      <c r="A666" s="31" t="s">
        <v>450</v>
      </c>
      <c r="B666" s="42" t="s">
        <v>69</v>
      </c>
      <c r="C666" s="42">
        <v>1000</v>
      </c>
      <c r="D666" s="42" t="s">
        <v>66</v>
      </c>
      <c r="E666" s="124" t="s">
        <v>482</v>
      </c>
      <c r="F666" s="36"/>
      <c r="G666" s="36"/>
      <c r="H666" s="46">
        <f>H667</f>
        <v>350</v>
      </c>
      <c r="I666" s="258">
        <f aca="true" t="shared" si="168" ref="I666:I673">J666-K666</f>
        <v>0</v>
      </c>
      <c r="J666" s="46">
        <f aca="true" t="shared" si="169" ref="J666:L668">J667</f>
        <v>0</v>
      </c>
      <c r="K666" s="46">
        <f t="shared" si="169"/>
        <v>0</v>
      </c>
      <c r="L666" s="46">
        <f t="shared" si="169"/>
        <v>0</v>
      </c>
    </row>
    <row r="667" spans="1:12" ht="15" hidden="1">
      <c r="A667" s="6" t="s">
        <v>49</v>
      </c>
      <c r="B667" s="42" t="s">
        <v>69</v>
      </c>
      <c r="C667" s="42">
        <v>1000</v>
      </c>
      <c r="D667" s="42" t="s">
        <v>66</v>
      </c>
      <c r="E667" s="124" t="s">
        <v>482</v>
      </c>
      <c r="F667" s="38">
        <v>300</v>
      </c>
      <c r="G667" s="36"/>
      <c r="H667" s="46">
        <f>H668</f>
        <v>350</v>
      </c>
      <c r="I667" s="258">
        <f t="shared" si="168"/>
        <v>0</v>
      </c>
      <c r="J667" s="46">
        <f t="shared" si="169"/>
        <v>0</v>
      </c>
      <c r="K667" s="46">
        <f t="shared" si="169"/>
        <v>0</v>
      </c>
      <c r="L667" s="46">
        <f t="shared" si="169"/>
        <v>0</v>
      </c>
    </row>
    <row r="668" spans="1:12" ht="30" hidden="1">
      <c r="A668" s="6" t="s">
        <v>50</v>
      </c>
      <c r="B668" s="42" t="s">
        <v>69</v>
      </c>
      <c r="C668" s="42">
        <v>1000</v>
      </c>
      <c r="D668" s="42" t="s">
        <v>66</v>
      </c>
      <c r="E668" s="124" t="s">
        <v>482</v>
      </c>
      <c r="F668" s="38">
        <v>320</v>
      </c>
      <c r="G668" s="36"/>
      <c r="H668" s="46">
        <f>H669</f>
        <v>350</v>
      </c>
      <c r="I668" s="258">
        <f t="shared" si="168"/>
        <v>0</v>
      </c>
      <c r="J668" s="46">
        <f t="shared" si="169"/>
        <v>0</v>
      </c>
      <c r="K668" s="46">
        <f t="shared" si="169"/>
        <v>0</v>
      </c>
      <c r="L668" s="46">
        <f t="shared" si="169"/>
        <v>0</v>
      </c>
    </row>
    <row r="669" spans="1:12" ht="15" hidden="1">
      <c r="A669" s="7" t="s">
        <v>9</v>
      </c>
      <c r="B669" s="42" t="s">
        <v>69</v>
      </c>
      <c r="C669" s="42">
        <v>1000</v>
      </c>
      <c r="D669" s="42" t="s">
        <v>66</v>
      </c>
      <c r="E669" s="124" t="s">
        <v>482</v>
      </c>
      <c r="F669" s="38">
        <v>320</v>
      </c>
      <c r="G669" s="38">
        <v>2</v>
      </c>
      <c r="H669" s="46">
        <v>350</v>
      </c>
      <c r="I669" s="258">
        <f t="shared" si="168"/>
        <v>0</v>
      </c>
      <c r="J669" s="46"/>
      <c r="K669" s="46"/>
      <c r="L669" s="46"/>
    </row>
    <row r="670" spans="1:12" ht="30">
      <c r="A670" s="31" t="s">
        <v>450</v>
      </c>
      <c r="B670" s="42" t="s">
        <v>69</v>
      </c>
      <c r="C670" s="42">
        <v>1000</v>
      </c>
      <c r="D670" s="42" t="s">
        <v>66</v>
      </c>
      <c r="E670" s="124" t="s">
        <v>482</v>
      </c>
      <c r="F670" s="36"/>
      <c r="G670" s="36"/>
      <c r="H670" s="46">
        <f>H671</f>
        <v>350</v>
      </c>
      <c r="I670" s="258">
        <f t="shared" si="168"/>
        <v>0</v>
      </c>
      <c r="J670" s="46">
        <f aca="true" t="shared" si="170" ref="J670:L672">J671</f>
        <v>400</v>
      </c>
      <c r="K670" s="46">
        <f t="shared" si="170"/>
        <v>400</v>
      </c>
      <c r="L670" s="46">
        <f t="shared" si="170"/>
        <v>0</v>
      </c>
    </row>
    <row r="671" spans="1:12" ht="15">
      <c r="A671" s="6" t="s">
        <v>49</v>
      </c>
      <c r="B671" s="42" t="s">
        <v>69</v>
      </c>
      <c r="C671" s="42">
        <v>1000</v>
      </c>
      <c r="D671" s="42" t="s">
        <v>66</v>
      </c>
      <c r="E671" s="124" t="s">
        <v>482</v>
      </c>
      <c r="F671" s="38">
        <v>300</v>
      </c>
      <c r="G671" s="36"/>
      <c r="H671" s="46">
        <f>H672</f>
        <v>350</v>
      </c>
      <c r="I671" s="258">
        <f t="shared" si="168"/>
        <v>0</v>
      </c>
      <c r="J671" s="46">
        <f t="shared" si="170"/>
        <v>400</v>
      </c>
      <c r="K671" s="46">
        <f t="shared" si="170"/>
        <v>400</v>
      </c>
      <c r="L671" s="46">
        <f t="shared" si="170"/>
        <v>0</v>
      </c>
    </row>
    <row r="672" spans="1:12" ht="30">
      <c r="A672" s="6" t="s">
        <v>50</v>
      </c>
      <c r="B672" s="42" t="s">
        <v>69</v>
      </c>
      <c r="C672" s="42">
        <v>1000</v>
      </c>
      <c r="D672" s="42" t="s">
        <v>66</v>
      </c>
      <c r="E672" s="124" t="s">
        <v>482</v>
      </c>
      <c r="F672" s="38">
        <v>320</v>
      </c>
      <c r="G672" s="36"/>
      <c r="H672" s="46">
        <f>H673</f>
        <v>350</v>
      </c>
      <c r="I672" s="258">
        <f t="shared" si="168"/>
        <v>0</v>
      </c>
      <c r="J672" s="46">
        <f t="shared" si="170"/>
        <v>400</v>
      </c>
      <c r="K672" s="46">
        <f t="shared" si="170"/>
        <v>400</v>
      </c>
      <c r="L672" s="46">
        <f t="shared" si="170"/>
        <v>0</v>
      </c>
    </row>
    <row r="673" spans="1:12" ht="15">
      <c r="A673" s="7" t="s">
        <v>8</v>
      </c>
      <c r="B673" s="42" t="s">
        <v>69</v>
      </c>
      <c r="C673" s="42">
        <v>1000</v>
      </c>
      <c r="D673" s="42" t="s">
        <v>66</v>
      </c>
      <c r="E673" s="124" t="s">
        <v>482</v>
      </c>
      <c r="F673" s="38">
        <v>320</v>
      </c>
      <c r="G673" s="38">
        <v>1</v>
      </c>
      <c r="H673" s="46">
        <v>350</v>
      </c>
      <c r="I673" s="258">
        <f t="shared" si="168"/>
        <v>0</v>
      </c>
      <c r="J673" s="46">
        <v>400</v>
      </c>
      <c r="K673" s="46">
        <v>400</v>
      </c>
      <c r="L673" s="46"/>
    </row>
    <row r="674" spans="1:12" ht="15" hidden="1">
      <c r="A674" s="6" t="s">
        <v>16</v>
      </c>
      <c r="B674" s="42" t="s">
        <v>69</v>
      </c>
      <c r="C674" s="42">
        <v>1000</v>
      </c>
      <c r="D674" s="42" t="s">
        <v>66</v>
      </c>
      <c r="E674" s="38">
        <v>9000000000</v>
      </c>
      <c r="F674" s="36"/>
      <c r="G674" s="36"/>
      <c r="H674" s="46" t="e">
        <f>#REF!</f>
        <v>#REF!</v>
      </c>
      <c r="I674" s="258">
        <f t="shared" si="167"/>
        <v>0</v>
      </c>
      <c r="J674" s="46">
        <f>J675+J683+J679</f>
        <v>0</v>
      </c>
      <c r="K674" s="46">
        <f>K675+K683+K679</f>
        <v>0</v>
      </c>
      <c r="L674" s="46">
        <f>L675+L683+L679</f>
        <v>0</v>
      </c>
    </row>
    <row r="675" spans="1:12" ht="60" hidden="1">
      <c r="A675" s="25" t="s">
        <v>223</v>
      </c>
      <c r="B675" s="42" t="s">
        <v>69</v>
      </c>
      <c r="C675" s="42">
        <v>1000</v>
      </c>
      <c r="D675" s="42">
        <v>1004</v>
      </c>
      <c r="E675" s="35">
        <v>9000072950</v>
      </c>
      <c r="F675" s="36"/>
      <c r="G675" s="36"/>
      <c r="H675" s="46">
        <f aca="true" t="shared" si="171" ref="H675:L681">H676</f>
        <v>0</v>
      </c>
      <c r="I675" s="258">
        <f t="shared" si="167"/>
        <v>0</v>
      </c>
      <c r="J675" s="46">
        <f t="shared" si="171"/>
        <v>0</v>
      </c>
      <c r="K675" s="46">
        <f t="shared" si="171"/>
        <v>0</v>
      </c>
      <c r="L675" s="46">
        <f t="shared" si="171"/>
        <v>0</v>
      </c>
    </row>
    <row r="676" spans="1:12" ht="30" hidden="1">
      <c r="A676" s="6" t="s">
        <v>173</v>
      </c>
      <c r="B676" s="42" t="s">
        <v>69</v>
      </c>
      <c r="C676" s="42">
        <v>1000</v>
      </c>
      <c r="D676" s="42">
        <v>1004</v>
      </c>
      <c r="E676" s="35">
        <v>9000072950</v>
      </c>
      <c r="F676" s="38">
        <v>400</v>
      </c>
      <c r="G676" s="38"/>
      <c r="H676" s="46"/>
      <c r="I676" s="258">
        <f t="shared" si="167"/>
        <v>0</v>
      </c>
      <c r="J676" s="46">
        <f t="shared" si="171"/>
        <v>0</v>
      </c>
      <c r="K676" s="46">
        <f t="shared" si="171"/>
        <v>0</v>
      </c>
      <c r="L676" s="46">
        <f t="shared" si="171"/>
        <v>0</v>
      </c>
    </row>
    <row r="677" spans="1:12" ht="15" hidden="1">
      <c r="A677" s="6" t="s">
        <v>179</v>
      </c>
      <c r="B677" s="42" t="s">
        <v>69</v>
      </c>
      <c r="C677" s="42">
        <v>1000</v>
      </c>
      <c r="D677" s="42">
        <v>1004</v>
      </c>
      <c r="E677" s="35">
        <v>9000072950</v>
      </c>
      <c r="F677" s="38">
        <v>410</v>
      </c>
      <c r="G677" s="38"/>
      <c r="H677" s="46"/>
      <c r="I677" s="258">
        <f t="shared" si="167"/>
        <v>0</v>
      </c>
      <c r="J677" s="46">
        <f t="shared" si="171"/>
        <v>0</v>
      </c>
      <c r="K677" s="46">
        <f t="shared" si="171"/>
        <v>0</v>
      </c>
      <c r="L677" s="46">
        <f t="shared" si="171"/>
        <v>0</v>
      </c>
    </row>
    <row r="678" spans="1:12" ht="15" hidden="1">
      <c r="A678" s="7" t="s">
        <v>9</v>
      </c>
      <c r="B678" s="42" t="s">
        <v>69</v>
      </c>
      <c r="C678" s="42">
        <v>1000</v>
      </c>
      <c r="D678" s="42">
        <v>1004</v>
      </c>
      <c r="E678" s="35">
        <v>9000072950</v>
      </c>
      <c r="F678" s="38">
        <v>410</v>
      </c>
      <c r="G678" s="38">
        <v>2</v>
      </c>
      <c r="H678" s="46">
        <v>8727.4</v>
      </c>
      <c r="I678" s="258">
        <f t="shared" si="167"/>
        <v>0</v>
      </c>
      <c r="J678" s="46"/>
      <c r="K678" s="46"/>
      <c r="L678" s="46"/>
    </row>
    <row r="679" spans="1:12" ht="60" hidden="1">
      <c r="A679" s="25" t="s">
        <v>223</v>
      </c>
      <c r="B679" s="42" t="s">
        <v>69</v>
      </c>
      <c r="C679" s="42">
        <v>1000</v>
      </c>
      <c r="D679" s="42">
        <v>1004</v>
      </c>
      <c r="E679" s="35">
        <v>9000072960</v>
      </c>
      <c r="F679" s="36"/>
      <c r="G679" s="36"/>
      <c r="H679" s="46">
        <f t="shared" si="171"/>
        <v>0</v>
      </c>
      <c r="I679" s="258">
        <f>J679-K679</f>
        <v>0</v>
      </c>
      <c r="J679" s="46">
        <f t="shared" si="171"/>
        <v>0</v>
      </c>
      <c r="K679" s="46">
        <f t="shared" si="171"/>
        <v>0</v>
      </c>
      <c r="L679" s="46">
        <f t="shared" si="171"/>
        <v>0</v>
      </c>
    </row>
    <row r="680" spans="1:12" ht="30" hidden="1">
      <c r="A680" s="6" t="s">
        <v>173</v>
      </c>
      <c r="B680" s="42" t="s">
        <v>69</v>
      </c>
      <c r="C680" s="42">
        <v>1000</v>
      </c>
      <c r="D680" s="42">
        <v>1004</v>
      </c>
      <c r="E680" s="35">
        <v>9000072960</v>
      </c>
      <c r="F680" s="38">
        <v>400</v>
      </c>
      <c r="G680" s="38"/>
      <c r="H680" s="46"/>
      <c r="I680" s="258">
        <f>J680-K680</f>
        <v>0</v>
      </c>
      <c r="J680" s="46">
        <f t="shared" si="171"/>
        <v>0</v>
      </c>
      <c r="K680" s="46">
        <f t="shared" si="171"/>
        <v>0</v>
      </c>
      <c r="L680" s="46">
        <f t="shared" si="171"/>
        <v>0</v>
      </c>
    </row>
    <row r="681" spans="1:12" ht="15" hidden="1">
      <c r="A681" s="6" t="s">
        <v>179</v>
      </c>
      <c r="B681" s="42" t="s">
        <v>69</v>
      </c>
      <c r="C681" s="42">
        <v>1000</v>
      </c>
      <c r="D681" s="42">
        <v>1004</v>
      </c>
      <c r="E681" s="35">
        <v>9000072960</v>
      </c>
      <c r="F681" s="38">
        <v>410</v>
      </c>
      <c r="G681" s="38"/>
      <c r="H681" s="46"/>
      <c r="I681" s="258">
        <f>J681-K681</f>
        <v>0</v>
      </c>
      <c r="J681" s="46">
        <f t="shared" si="171"/>
        <v>0</v>
      </c>
      <c r="K681" s="46">
        <f t="shared" si="171"/>
        <v>0</v>
      </c>
      <c r="L681" s="46">
        <f t="shared" si="171"/>
        <v>0</v>
      </c>
    </row>
    <row r="682" spans="1:12" ht="15" hidden="1">
      <c r="A682" s="7" t="s">
        <v>9</v>
      </c>
      <c r="B682" s="42" t="s">
        <v>69</v>
      </c>
      <c r="C682" s="42">
        <v>1000</v>
      </c>
      <c r="D682" s="42">
        <v>1004</v>
      </c>
      <c r="E682" s="35">
        <v>9000072960</v>
      </c>
      <c r="F682" s="38">
        <v>410</v>
      </c>
      <c r="G682" s="38">
        <v>2</v>
      </c>
      <c r="H682" s="46">
        <v>8727.4</v>
      </c>
      <c r="I682" s="258">
        <f>J682-K682</f>
        <v>0</v>
      </c>
      <c r="J682" s="46"/>
      <c r="K682" s="46"/>
      <c r="L682" s="46"/>
    </row>
    <row r="683" spans="1:12" ht="45" customHeight="1" hidden="1">
      <c r="A683" s="31" t="s">
        <v>437</v>
      </c>
      <c r="B683" s="42" t="s">
        <v>69</v>
      </c>
      <c r="C683" s="42">
        <v>1000</v>
      </c>
      <c r="D683" s="42">
        <v>1004</v>
      </c>
      <c r="E683" s="35" t="s">
        <v>409</v>
      </c>
      <c r="F683" s="36"/>
      <c r="G683" s="36"/>
      <c r="H683" s="46">
        <f aca="true" t="shared" si="172" ref="H683:L685">H684</f>
        <v>8727.4</v>
      </c>
      <c r="I683" s="258">
        <f t="shared" si="167"/>
        <v>0</v>
      </c>
      <c r="J683" s="46">
        <f t="shared" si="172"/>
        <v>0</v>
      </c>
      <c r="K683" s="46">
        <f t="shared" si="172"/>
        <v>0</v>
      </c>
      <c r="L683" s="46">
        <f t="shared" si="172"/>
        <v>0</v>
      </c>
    </row>
    <row r="684" spans="1:12" ht="30" customHeight="1" hidden="1">
      <c r="A684" s="6" t="s">
        <v>173</v>
      </c>
      <c r="B684" s="42" t="s">
        <v>69</v>
      </c>
      <c r="C684" s="42">
        <v>1000</v>
      </c>
      <c r="D684" s="42">
        <v>1004</v>
      </c>
      <c r="E684" s="35" t="s">
        <v>409</v>
      </c>
      <c r="F684" s="38">
        <v>400</v>
      </c>
      <c r="G684" s="36"/>
      <c r="H684" s="46">
        <f t="shared" si="172"/>
        <v>8727.4</v>
      </c>
      <c r="I684" s="258">
        <f t="shared" si="167"/>
        <v>0</v>
      </c>
      <c r="J684" s="46">
        <f t="shared" si="172"/>
        <v>0</v>
      </c>
      <c r="K684" s="46">
        <f t="shared" si="172"/>
        <v>0</v>
      </c>
      <c r="L684" s="46">
        <f t="shared" si="172"/>
        <v>0</v>
      </c>
    </row>
    <row r="685" spans="1:12" ht="15" customHeight="1" hidden="1">
      <c r="A685" s="6" t="s">
        <v>179</v>
      </c>
      <c r="B685" s="42" t="s">
        <v>69</v>
      </c>
      <c r="C685" s="42">
        <v>1000</v>
      </c>
      <c r="D685" s="42">
        <v>1004</v>
      </c>
      <c r="E685" s="35" t="s">
        <v>409</v>
      </c>
      <c r="F685" s="38">
        <v>410</v>
      </c>
      <c r="G685" s="36"/>
      <c r="H685" s="46">
        <f t="shared" si="172"/>
        <v>8727.4</v>
      </c>
      <c r="I685" s="258">
        <f t="shared" si="167"/>
        <v>0</v>
      </c>
      <c r="J685" s="46">
        <f t="shared" si="172"/>
        <v>0</v>
      </c>
      <c r="K685" s="46">
        <f t="shared" si="172"/>
        <v>0</v>
      </c>
      <c r="L685" s="46">
        <f t="shared" si="172"/>
        <v>0</v>
      </c>
    </row>
    <row r="686" spans="1:12" ht="15" customHeight="1" hidden="1">
      <c r="A686" s="7" t="s">
        <v>9</v>
      </c>
      <c r="B686" s="42" t="s">
        <v>69</v>
      </c>
      <c r="C686" s="42">
        <v>1000</v>
      </c>
      <c r="D686" s="42">
        <v>1004</v>
      </c>
      <c r="E686" s="35" t="s">
        <v>409</v>
      </c>
      <c r="F686" s="38">
        <v>410</v>
      </c>
      <c r="G686" s="38">
        <v>2</v>
      </c>
      <c r="H686" s="46">
        <v>8727.4</v>
      </c>
      <c r="I686" s="258">
        <f t="shared" si="167"/>
        <v>0</v>
      </c>
      <c r="J686" s="46"/>
      <c r="K686" s="46"/>
      <c r="L686" s="46"/>
    </row>
    <row r="687" spans="1:12" ht="28.5" customHeight="1" hidden="1">
      <c r="A687" s="70" t="s">
        <v>29</v>
      </c>
      <c r="B687" s="112" t="s">
        <v>69</v>
      </c>
      <c r="C687" s="112" t="s">
        <v>295</v>
      </c>
      <c r="D687" s="42"/>
      <c r="E687" s="38"/>
      <c r="F687" s="38"/>
      <c r="G687" s="38"/>
      <c r="H687" s="46"/>
      <c r="I687" s="258">
        <f t="shared" si="167"/>
        <v>0</v>
      </c>
      <c r="J687" s="258">
        <f aca="true" t="shared" si="173" ref="J687:L689">J688</f>
        <v>0</v>
      </c>
      <c r="K687" s="262">
        <f t="shared" si="173"/>
        <v>0</v>
      </c>
      <c r="L687" s="262">
        <f t="shared" si="173"/>
        <v>0</v>
      </c>
    </row>
    <row r="688" spans="1:12" ht="15" customHeight="1" hidden="1">
      <c r="A688" s="150" t="s">
        <v>298</v>
      </c>
      <c r="B688" s="112" t="s">
        <v>69</v>
      </c>
      <c r="C688" s="112" t="s">
        <v>295</v>
      </c>
      <c r="D688" s="112" t="s">
        <v>296</v>
      </c>
      <c r="E688" s="259"/>
      <c r="F688" s="259"/>
      <c r="G688" s="259"/>
      <c r="H688" s="258" t="e">
        <f>H689+#REF!+#REF!+#REF!</f>
        <v>#REF!</v>
      </c>
      <c r="I688" s="258">
        <f t="shared" si="167"/>
        <v>0</v>
      </c>
      <c r="J688" s="258">
        <f t="shared" si="173"/>
        <v>0</v>
      </c>
      <c r="K688" s="262">
        <f t="shared" si="173"/>
        <v>0</v>
      </c>
      <c r="L688" s="262">
        <f t="shared" si="173"/>
        <v>0</v>
      </c>
    </row>
    <row r="689" spans="1:12" ht="15" customHeight="1" hidden="1">
      <c r="A689" s="6" t="s">
        <v>16</v>
      </c>
      <c r="B689" s="42" t="s">
        <v>69</v>
      </c>
      <c r="C689" s="42" t="s">
        <v>295</v>
      </c>
      <c r="D689" s="42" t="s">
        <v>296</v>
      </c>
      <c r="E689" s="38">
        <v>9000000000</v>
      </c>
      <c r="F689" s="36"/>
      <c r="G689" s="36"/>
      <c r="H689" s="46" t="e">
        <f>#REF!</f>
        <v>#REF!</v>
      </c>
      <c r="I689" s="258">
        <f t="shared" si="167"/>
        <v>0</v>
      </c>
      <c r="J689" s="46">
        <f t="shared" si="173"/>
        <v>0</v>
      </c>
      <c r="K689" s="46">
        <f t="shared" si="173"/>
        <v>0</v>
      </c>
      <c r="L689" s="46">
        <f t="shared" si="173"/>
        <v>0</v>
      </c>
    </row>
    <row r="690" spans="1:12" ht="15" customHeight="1" hidden="1">
      <c r="A690" s="144" t="s">
        <v>299</v>
      </c>
      <c r="B690" s="42" t="s">
        <v>69</v>
      </c>
      <c r="C690" s="42" t="s">
        <v>295</v>
      </c>
      <c r="D690" s="42" t="s">
        <v>296</v>
      </c>
      <c r="E690" s="38">
        <v>9000091300</v>
      </c>
      <c r="F690" s="36">
        <v>700</v>
      </c>
      <c r="G690" s="36"/>
      <c r="H690" s="46" t="e">
        <f aca="true" t="shared" si="174" ref="H690:L691">H691</f>
        <v>#REF!</v>
      </c>
      <c r="I690" s="258">
        <f t="shared" si="167"/>
        <v>0</v>
      </c>
      <c r="J690" s="46">
        <f t="shared" si="174"/>
        <v>0</v>
      </c>
      <c r="K690" s="46">
        <f t="shared" si="174"/>
        <v>0</v>
      </c>
      <c r="L690" s="46">
        <f t="shared" si="174"/>
        <v>0</v>
      </c>
    </row>
    <row r="691" spans="1:12" ht="15" customHeight="1" hidden="1">
      <c r="A691" s="144" t="s">
        <v>297</v>
      </c>
      <c r="B691" s="42" t="s">
        <v>69</v>
      </c>
      <c r="C691" s="42" t="s">
        <v>295</v>
      </c>
      <c r="D691" s="42" t="s">
        <v>296</v>
      </c>
      <c r="E691" s="38">
        <v>9000091300</v>
      </c>
      <c r="F691" s="38">
        <v>730</v>
      </c>
      <c r="G691" s="36"/>
      <c r="H691" s="46" t="e">
        <f t="shared" si="174"/>
        <v>#REF!</v>
      </c>
      <c r="I691" s="258">
        <f t="shared" si="167"/>
        <v>0</v>
      </c>
      <c r="J691" s="46">
        <f t="shared" si="174"/>
        <v>0</v>
      </c>
      <c r="K691" s="46">
        <f t="shared" si="174"/>
        <v>0</v>
      </c>
      <c r="L691" s="46">
        <f t="shared" si="174"/>
        <v>0</v>
      </c>
    </row>
    <row r="692" spans="1:12" ht="15" customHeight="1" hidden="1">
      <c r="A692" s="7" t="s">
        <v>8</v>
      </c>
      <c r="B692" s="42" t="s">
        <v>69</v>
      </c>
      <c r="C692" s="42" t="s">
        <v>295</v>
      </c>
      <c r="D692" s="42" t="s">
        <v>296</v>
      </c>
      <c r="E692" s="38">
        <v>9000091300</v>
      </c>
      <c r="F692" s="38">
        <v>730</v>
      </c>
      <c r="G692" s="36">
        <v>1</v>
      </c>
      <c r="H692" s="46" t="e">
        <f>#REF!</f>
        <v>#REF!</v>
      </c>
      <c r="I692" s="258">
        <f t="shared" si="167"/>
        <v>0</v>
      </c>
      <c r="J692" s="46"/>
      <c r="K692" s="46"/>
      <c r="L692" s="46"/>
    </row>
    <row r="693" spans="1:14" s="55" customFormat="1" ht="28.5">
      <c r="A693" s="5" t="s">
        <v>245</v>
      </c>
      <c r="B693" s="112" t="s">
        <v>69</v>
      </c>
      <c r="C693" s="112"/>
      <c r="D693" s="112"/>
      <c r="E693" s="78"/>
      <c r="F693" s="113"/>
      <c r="G693" s="113"/>
      <c r="H693" s="258"/>
      <c r="I693" s="258">
        <f t="shared" si="167"/>
        <v>0</v>
      </c>
      <c r="J693" s="258">
        <f>J694</f>
        <v>7550</v>
      </c>
      <c r="K693" s="262">
        <f>K694</f>
        <v>7550</v>
      </c>
      <c r="L693" s="262">
        <f>L694</f>
        <v>7550</v>
      </c>
      <c r="M693" s="54"/>
      <c r="N693" s="54"/>
    </row>
    <row r="694" spans="1:12" ht="15">
      <c r="A694" s="5" t="s">
        <v>40</v>
      </c>
      <c r="B694" s="112" t="s">
        <v>69</v>
      </c>
      <c r="C694" s="112" t="s">
        <v>13</v>
      </c>
      <c r="D694" s="112" t="s">
        <v>41</v>
      </c>
      <c r="E694" s="259"/>
      <c r="F694" s="259"/>
      <c r="G694" s="259"/>
      <c r="H694" s="258" t="e">
        <f>H696+#REF!+#REF!</f>
        <v>#REF!</v>
      </c>
      <c r="I694" s="258">
        <f t="shared" si="167"/>
        <v>0</v>
      </c>
      <c r="J694" s="258">
        <f>J695+J708</f>
        <v>7550</v>
      </c>
      <c r="K694" s="262">
        <f>K695+K708</f>
        <v>7550</v>
      </c>
      <c r="L694" s="262">
        <f>L695+L708</f>
        <v>7550</v>
      </c>
    </row>
    <row r="695" spans="1:14" ht="15">
      <c r="A695" s="6" t="s">
        <v>16</v>
      </c>
      <c r="B695" s="42" t="s">
        <v>69</v>
      </c>
      <c r="C695" s="42" t="s">
        <v>13</v>
      </c>
      <c r="D695" s="42" t="s">
        <v>41</v>
      </c>
      <c r="E695" s="38">
        <v>9000000000</v>
      </c>
      <c r="F695" s="36"/>
      <c r="G695" s="36"/>
      <c r="H695" s="46" t="e">
        <f>H696</f>
        <v>#REF!</v>
      </c>
      <c r="I695" s="258">
        <f t="shared" si="167"/>
        <v>0</v>
      </c>
      <c r="J695" s="46">
        <f>J696</f>
        <v>7550</v>
      </c>
      <c r="K695" s="46">
        <f>K696</f>
        <v>7550</v>
      </c>
      <c r="L695" s="46">
        <f>L696</f>
        <v>7550</v>
      </c>
      <c r="M695" s="24"/>
      <c r="N695" s="24"/>
    </row>
    <row r="696" spans="1:12" ht="30">
      <c r="A696" s="6" t="s">
        <v>422</v>
      </c>
      <c r="B696" s="42" t="s">
        <v>69</v>
      </c>
      <c r="C696" s="42" t="s">
        <v>13</v>
      </c>
      <c r="D696" s="42" t="s">
        <v>41</v>
      </c>
      <c r="E696" s="38">
        <v>9000090070</v>
      </c>
      <c r="F696" s="36"/>
      <c r="G696" s="36"/>
      <c r="H696" s="46" t="e">
        <f>H697+H700+#REF!+#REF!</f>
        <v>#REF!</v>
      </c>
      <c r="I696" s="258">
        <f t="shared" si="167"/>
        <v>0</v>
      </c>
      <c r="J696" s="46">
        <f>J697+J700+J703</f>
        <v>7550</v>
      </c>
      <c r="K696" s="46">
        <f>K697+K700+K703</f>
        <v>7550</v>
      </c>
      <c r="L696" s="46">
        <f>L697+L700+L703</f>
        <v>7550</v>
      </c>
    </row>
    <row r="697" spans="1:12" ht="60">
      <c r="A697" s="6" t="s">
        <v>17</v>
      </c>
      <c r="B697" s="42" t="s">
        <v>69</v>
      </c>
      <c r="C697" s="42" t="s">
        <v>13</v>
      </c>
      <c r="D697" s="42" t="s">
        <v>41</v>
      </c>
      <c r="E697" s="38">
        <v>9000090070</v>
      </c>
      <c r="F697" s="38">
        <v>100</v>
      </c>
      <c r="G697" s="36"/>
      <c r="H697" s="46">
        <f aca="true" t="shared" si="175" ref="H697:L698">H698</f>
        <v>8404</v>
      </c>
      <c r="I697" s="258">
        <f t="shared" si="167"/>
        <v>0</v>
      </c>
      <c r="J697" s="46">
        <f t="shared" si="175"/>
        <v>4000</v>
      </c>
      <c r="K697" s="46">
        <f t="shared" si="175"/>
        <v>4000</v>
      </c>
      <c r="L697" s="46">
        <f t="shared" si="175"/>
        <v>4000</v>
      </c>
    </row>
    <row r="698" spans="1:12" ht="15">
      <c r="A698" s="6" t="s">
        <v>244</v>
      </c>
      <c r="B698" s="42" t="s">
        <v>69</v>
      </c>
      <c r="C698" s="42" t="s">
        <v>13</v>
      </c>
      <c r="D698" s="42" t="s">
        <v>41</v>
      </c>
      <c r="E698" s="38">
        <v>9000090070</v>
      </c>
      <c r="F698" s="38">
        <v>110</v>
      </c>
      <c r="G698" s="36"/>
      <c r="H698" s="46">
        <f t="shared" si="175"/>
        <v>8404</v>
      </c>
      <c r="I698" s="258">
        <f t="shared" si="167"/>
        <v>0</v>
      </c>
      <c r="J698" s="46">
        <f t="shared" si="175"/>
        <v>4000</v>
      </c>
      <c r="K698" s="46">
        <f t="shared" si="175"/>
        <v>4000</v>
      </c>
      <c r="L698" s="46">
        <f t="shared" si="175"/>
        <v>4000</v>
      </c>
    </row>
    <row r="699" spans="1:12" ht="15">
      <c r="A699" s="7" t="s">
        <v>8</v>
      </c>
      <c r="B699" s="42" t="s">
        <v>69</v>
      </c>
      <c r="C699" s="42" t="s">
        <v>13</v>
      </c>
      <c r="D699" s="42" t="s">
        <v>41</v>
      </c>
      <c r="E699" s="38">
        <v>9000090070</v>
      </c>
      <c r="F699" s="38">
        <v>110</v>
      </c>
      <c r="G699" s="38">
        <v>1</v>
      </c>
      <c r="H699" s="46">
        <v>8404</v>
      </c>
      <c r="I699" s="258">
        <f t="shared" si="167"/>
        <v>0</v>
      </c>
      <c r="J699" s="46">
        <v>4000</v>
      </c>
      <c r="K699" s="46">
        <v>4000</v>
      </c>
      <c r="L699" s="46">
        <v>4000</v>
      </c>
    </row>
    <row r="700" spans="1:12" ht="30">
      <c r="A700" s="31" t="s">
        <v>216</v>
      </c>
      <c r="B700" s="42" t="s">
        <v>69</v>
      </c>
      <c r="C700" s="42" t="s">
        <v>13</v>
      </c>
      <c r="D700" s="42" t="s">
        <v>41</v>
      </c>
      <c r="E700" s="38">
        <v>9000090070</v>
      </c>
      <c r="F700" s="38">
        <v>200</v>
      </c>
      <c r="G700" s="36"/>
      <c r="H700" s="46">
        <f aca="true" t="shared" si="176" ref="H700:L701">H701</f>
        <v>4860</v>
      </c>
      <c r="I700" s="258">
        <f t="shared" si="167"/>
        <v>0</v>
      </c>
      <c r="J700" s="46">
        <f>J701</f>
        <v>3500</v>
      </c>
      <c r="K700" s="46">
        <f>K701</f>
        <v>3500</v>
      </c>
      <c r="L700" s="46">
        <f>L701</f>
        <v>3500</v>
      </c>
    </row>
    <row r="701" spans="1:12" ht="30">
      <c r="A701" s="6" t="s">
        <v>20</v>
      </c>
      <c r="B701" s="42" t="s">
        <v>69</v>
      </c>
      <c r="C701" s="42" t="s">
        <v>13</v>
      </c>
      <c r="D701" s="42" t="s">
        <v>41</v>
      </c>
      <c r="E701" s="38">
        <v>9000090070</v>
      </c>
      <c r="F701" s="38">
        <v>240</v>
      </c>
      <c r="G701" s="36"/>
      <c r="H701" s="46">
        <f t="shared" si="176"/>
        <v>4860</v>
      </c>
      <c r="I701" s="258">
        <f t="shared" si="167"/>
        <v>0</v>
      </c>
      <c r="J701" s="46">
        <f t="shared" si="176"/>
        <v>3500</v>
      </c>
      <c r="K701" s="46">
        <f t="shared" si="176"/>
        <v>3500</v>
      </c>
      <c r="L701" s="46">
        <f t="shared" si="176"/>
        <v>3500</v>
      </c>
    </row>
    <row r="702" spans="1:12" ht="15">
      <c r="A702" s="7" t="s">
        <v>8</v>
      </c>
      <c r="B702" s="42" t="s">
        <v>69</v>
      </c>
      <c r="C702" s="42" t="s">
        <v>13</v>
      </c>
      <c r="D702" s="42" t="s">
        <v>41</v>
      </c>
      <c r="E702" s="38">
        <v>9000090070</v>
      </c>
      <c r="F702" s="38">
        <v>240</v>
      </c>
      <c r="G702" s="38">
        <v>1</v>
      </c>
      <c r="H702" s="46">
        <v>4860</v>
      </c>
      <c r="I702" s="258">
        <f t="shared" si="167"/>
        <v>0</v>
      </c>
      <c r="J702" s="46">
        <v>3500</v>
      </c>
      <c r="K702" s="46">
        <v>3500</v>
      </c>
      <c r="L702" s="46">
        <v>3500</v>
      </c>
    </row>
    <row r="703" spans="1:12" ht="15">
      <c r="A703" s="6" t="s">
        <v>21</v>
      </c>
      <c r="B703" s="42" t="s">
        <v>69</v>
      </c>
      <c r="C703" s="42" t="s">
        <v>13</v>
      </c>
      <c r="D703" s="42" t="s">
        <v>41</v>
      </c>
      <c r="E703" s="38">
        <v>9000090070</v>
      </c>
      <c r="F703" s="38">
        <v>800</v>
      </c>
      <c r="G703" s="36"/>
      <c r="H703" s="46" t="e">
        <f>H706</f>
        <v>#REF!</v>
      </c>
      <c r="I703" s="258">
        <f t="shared" si="167"/>
        <v>0</v>
      </c>
      <c r="J703" s="46">
        <f>J704+J706</f>
        <v>50</v>
      </c>
      <c r="K703" s="46">
        <f>K704+K706</f>
        <v>50</v>
      </c>
      <c r="L703" s="46">
        <f>L704+L706</f>
        <v>50</v>
      </c>
    </row>
    <row r="704" spans="1:12" ht="15">
      <c r="A704" s="6" t="s">
        <v>217</v>
      </c>
      <c r="B704" s="42" t="s">
        <v>69</v>
      </c>
      <c r="C704" s="42" t="s">
        <v>13</v>
      </c>
      <c r="D704" s="42" t="s">
        <v>41</v>
      </c>
      <c r="E704" s="38">
        <v>9000090070</v>
      </c>
      <c r="F704" s="38">
        <v>830</v>
      </c>
      <c r="G704" s="36"/>
      <c r="H704" s="46"/>
      <c r="I704" s="258"/>
      <c r="J704" s="46">
        <f>J705</f>
        <v>1</v>
      </c>
      <c r="K704" s="46">
        <f>K705</f>
        <v>1</v>
      </c>
      <c r="L704" s="46">
        <f>L705</f>
        <v>1</v>
      </c>
    </row>
    <row r="705" spans="1:12" ht="15">
      <c r="A705" s="7" t="s">
        <v>8</v>
      </c>
      <c r="B705" s="42" t="s">
        <v>69</v>
      </c>
      <c r="C705" s="42" t="s">
        <v>13</v>
      </c>
      <c r="D705" s="42" t="s">
        <v>41</v>
      </c>
      <c r="E705" s="38">
        <v>9000090070</v>
      </c>
      <c r="F705" s="38">
        <v>830</v>
      </c>
      <c r="G705" s="36">
        <v>1</v>
      </c>
      <c r="H705" s="46"/>
      <c r="I705" s="258"/>
      <c r="J705" s="46">
        <v>1</v>
      </c>
      <c r="K705" s="46">
        <v>1</v>
      </c>
      <c r="L705" s="46">
        <v>1</v>
      </c>
    </row>
    <row r="706" spans="1:12" ht="15">
      <c r="A706" s="6" t="s">
        <v>22</v>
      </c>
      <c r="B706" s="42" t="s">
        <v>69</v>
      </c>
      <c r="C706" s="42" t="s">
        <v>13</v>
      </c>
      <c r="D706" s="42" t="s">
        <v>41</v>
      </c>
      <c r="E706" s="38">
        <v>9000090070</v>
      </c>
      <c r="F706" s="38">
        <v>850</v>
      </c>
      <c r="G706" s="36"/>
      <c r="H706" s="46" t="e">
        <f>#REF!</f>
        <v>#REF!</v>
      </c>
      <c r="I706" s="258">
        <f t="shared" si="167"/>
        <v>0</v>
      </c>
      <c r="J706" s="46">
        <f>J707</f>
        <v>49</v>
      </c>
      <c r="K706" s="46">
        <f>K707</f>
        <v>49</v>
      </c>
      <c r="L706" s="46">
        <f>L707</f>
        <v>49</v>
      </c>
    </row>
    <row r="707" spans="1:12" ht="15">
      <c r="A707" s="7" t="s">
        <v>8</v>
      </c>
      <c r="B707" s="42" t="s">
        <v>69</v>
      </c>
      <c r="C707" s="42" t="s">
        <v>13</v>
      </c>
      <c r="D707" s="42" t="s">
        <v>41</v>
      </c>
      <c r="E707" s="38">
        <v>9000090070</v>
      </c>
      <c r="F707" s="38">
        <v>850</v>
      </c>
      <c r="G707" s="38">
        <v>1</v>
      </c>
      <c r="H707" s="46">
        <v>4517</v>
      </c>
      <c r="I707" s="258">
        <f t="shared" si="167"/>
        <v>0</v>
      </c>
      <c r="J707" s="46">
        <v>49</v>
      </c>
      <c r="K707" s="46">
        <v>49</v>
      </c>
      <c r="L707" s="46">
        <v>49</v>
      </c>
    </row>
    <row r="708" spans="1:12" ht="45" customHeight="1" hidden="1">
      <c r="A708" s="32" t="s">
        <v>236</v>
      </c>
      <c r="B708" s="42" t="s">
        <v>69</v>
      </c>
      <c r="C708" s="42" t="s">
        <v>13</v>
      </c>
      <c r="D708" s="42" t="s">
        <v>41</v>
      </c>
      <c r="E708" s="38" t="s">
        <v>238</v>
      </c>
      <c r="F708" s="36"/>
      <c r="G708" s="36"/>
      <c r="H708" s="46">
        <f aca="true" t="shared" si="177" ref="H708:L712">H709</f>
        <v>8</v>
      </c>
      <c r="I708" s="258">
        <f t="shared" si="167"/>
        <v>0</v>
      </c>
      <c r="J708" s="46">
        <f t="shared" si="177"/>
        <v>0</v>
      </c>
      <c r="K708" s="46">
        <f t="shared" si="177"/>
        <v>0</v>
      </c>
      <c r="L708" s="46">
        <f t="shared" si="177"/>
        <v>0</v>
      </c>
    </row>
    <row r="709" spans="1:12" ht="30" customHeight="1" hidden="1">
      <c r="A709" s="32" t="s">
        <v>237</v>
      </c>
      <c r="B709" s="42" t="s">
        <v>69</v>
      </c>
      <c r="C709" s="42" t="s">
        <v>13</v>
      </c>
      <c r="D709" s="42" t="s">
        <v>41</v>
      </c>
      <c r="E709" s="38" t="s">
        <v>239</v>
      </c>
      <c r="F709" s="36"/>
      <c r="G709" s="36"/>
      <c r="H709" s="46">
        <f t="shared" si="177"/>
        <v>8</v>
      </c>
      <c r="I709" s="258">
        <f t="shared" si="167"/>
        <v>0</v>
      </c>
      <c r="J709" s="46">
        <f t="shared" si="177"/>
        <v>0</v>
      </c>
      <c r="K709" s="46">
        <f t="shared" si="177"/>
        <v>0</v>
      </c>
      <c r="L709" s="46">
        <f t="shared" si="177"/>
        <v>0</v>
      </c>
    </row>
    <row r="710" spans="1:12" ht="30" customHeight="1" hidden="1">
      <c r="A710" s="32" t="s">
        <v>237</v>
      </c>
      <c r="B710" s="42" t="s">
        <v>69</v>
      </c>
      <c r="C710" s="42" t="s">
        <v>13</v>
      </c>
      <c r="D710" s="42" t="s">
        <v>41</v>
      </c>
      <c r="E710" s="38" t="s">
        <v>240</v>
      </c>
      <c r="F710" s="36"/>
      <c r="G710" s="36"/>
      <c r="H710" s="46">
        <f t="shared" si="177"/>
        <v>8</v>
      </c>
      <c r="I710" s="258">
        <f t="shared" si="167"/>
        <v>0</v>
      </c>
      <c r="J710" s="46">
        <f t="shared" si="177"/>
        <v>0</v>
      </c>
      <c r="K710" s="46">
        <f t="shared" si="177"/>
        <v>0</v>
      </c>
      <c r="L710" s="46">
        <f t="shared" si="177"/>
        <v>0</v>
      </c>
    </row>
    <row r="711" spans="1:12" ht="30" customHeight="1" hidden="1">
      <c r="A711" s="31" t="s">
        <v>216</v>
      </c>
      <c r="B711" s="42" t="s">
        <v>69</v>
      </c>
      <c r="C711" s="42" t="s">
        <v>13</v>
      </c>
      <c r="D711" s="42" t="s">
        <v>41</v>
      </c>
      <c r="E711" s="38" t="s">
        <v>240</v>
      </c>
      <c r="F711" s="38">
        <v>200</v>
      </c>
      <c r="G711" s="36"/>
      <c r="H711" s="46">
        <f t="shared" si="177"/>
        <v>8</v>
      </c>
      <c r="I711" s="258">
        <f t="shared" si="167"/>
        <v>0</v>
      </c>
      <c r="J711" s="46">
        <f t="shared" si="177"/>
        <v>0</v>
      </c>
      <c r="K711" s="46">
        <f t="shared" si="177"/>
        <v>0</v>
      </c>
      <c r="L711" s="46">
        <f t="shared" si="177"/>
        <v>0</v>
      </c>
    </row>
    <row r="712" spans="1:12" ht="30" customHeight="1" hidden="1">
      <c r="A712" s="6" t="s">
        <v>20</v>
      </c>
      <c r="B712" s="42" t="s">
        <v>69</v>
      </c>
      <c r="C712" s="42" t="s">
        <v>13</v>
      </c>
      <c r="D712" s="42" t="s">
        <v>41</v>
      </c>
      <c r="E712" s="38" t="s">
        <v>240</v>
      </c>
      <c r="F712" s="38">
        <v>240</v>
      </c>
      <c r="G712" s="36"/>
      <c r="H712" s="46">
        <f t="shared" si="177"/>
        <v>8</v>
      </c>
      <c r="I712" s="258">
        <f t="shared" si="167"/>
        <v>0</v>
      </c>
      <c r="J712" s="46">
        <f t="shared" si="177"/>
        <v>0</v>
      </c>
      <c r="K712" s="46">
        <f t="shared" si="177"/>
        <v>0</v>
      </c>
      <c r="L712" s="46">
        <f t="shared" si="177"/>
        <v>0</v>
      </c>
    </row>
    <row r="713" spans="1:12" ht="15" customHeight="1" hidden="1">
      <c r="A713" s="7" t="s">
        <v>8</v>
      </c>
      <c r="B713" s="42" t="s">
        <v>69</v>
      </c>
      <c r="C713" s="42" t="s">
        <v>13</v>
      </c>
      <c r="D713" s="42" t="s">
        <v>41</v>
      </c>
      <c r="E713" s="38" t="s">
        <v>240</v>
      </c>
      <c r="F713" s="38">
        <v>240</v>
      </c>
      <c r="G713" s="38">
        <v>1</v>
      </c>
      <c r="H713" s="46">
        <v>8</v>
      </c>
      <c r="I713" s="258">
        <f t="shared" si="167"/>
        <v>0</v>
      </c>
      <c r="J713" s="46"/>
      <c r="K713" s="46"/>
      <c r="L713" s="46"/>
    </row>
    <row r="714" spans="1:12" ht="15">
      <c r="A714" s="5" t="s">
        <v>111</v>
      </c>
      <c r="B714" s="112" t="s">
        <v>112</v>
      </c>
      <c r="C714" s="41"/>
      <c r="D714" s="41"/>
      <c r="E714" s="36"/>
      <c r="F714" s="36"/>
      <c r="G714" s="36"/>
      <c r="H714" s="258" t="e">
        <f>H717</f>
        <v>#REF!</v>
      </c>
      <c r="I714" s="258">
        <f t="shared" si="167"/>
        <v>0</v>
      </c>
      <c r="J714" s="258">
        <f>J717</f>
        <v>1530</v>
      </c>
      <c r="K714" s="262">
        <f>K717</f>
        <v>1530</v>
      </c>
      <c r="L714" s="262">
        <f>L717</f>
        <v>1530</v>
      </c>
    </row>
    <row r="715" spans="1:12" ht="15">
      <c r="A715" s="5" t="s">
        <v>8</v>
      </c>
      <c r="B715" s="112">
        <v>1</v>
      </c>
      <c r="C715" s="41"/>
      <c r="D715" s="41"/>
      <c r="E715" s="36"/>
      <c r="F715" s="36"/>
      <c r="G715" s="36"/>
      <c r="H715" s="258" t="e">
        <f>H723+#REF!+H738+H741+H726+H744</f>
        <v>#REF!</v>
      </c>
      <c r="I715" s="258">
        <f t="shared" si="167"/>
        <v>0</v>
      </c>
      <c r="J715" s="258">
        <f>J723+J738+J741+J726+J744+J729+J732</f>
        <v>1530</v>
      </c>
      <c r="K715" s="262">
        <f>K723+K738+K741+K726+K744+K729+K732</f>
        <v>1530</v>
      </c>
      <c r="L715" s="262">
        <f>L723+L738+L741+L726+L744+L729+L732</f>
        <v>1530</v>
      </c>
    </row>
    <row r="716" spans="1:12" ht="15">
      <c r="A716" s="5" t="s">
        <v>9</v>
      </c>
      <c r="B716" s="112">
        <v>2</v>
      </c>
      <c r="C716" s="41"/>
      <c r="D716" s="41"/>
      <c r="E716" s="36"/>
      <c r="F716" s="36"/>
      <c r="G716" s="36"/>
      <c r="H716" s="258">
        <v>0</v>
      </c>
      <c r="I716" s="258">
        <f t="shared" si="167"/>
        <v>0</v>
      </c>
      <c r="J716" s="258">
        <v>0</v>
      </c>
      <c r="K716" s="262">
        <v>0</v>
      </c>
      <c r="L716" s="262">
        <v>0</v>
      </c>
    </row>
    <row r="717" spans="1:15" ht="15">
      <c r="A717" s="5" t="s">
        <v>12</v>
      </c>
      <c r="B717" s="112" t="s">
        <v>112</v>
      </c>
      <c r="C717" s="112" t="s">
        <v>13</v>
      </c>
      <c r="D717" s="41"/>
      <c r="E717" s="36"/>
      <c r="F717" s="36"/>
      <c r="G717" s="36"/>
      <c r="H717" s="258" t="e">
        <f>H718+H733</f>
        <v>#REF!</v>
      </c>
      <c r="I717" s="258">
        <f aca="true" t="shared" si="178" ref="I717:I744">J717-K717</f>
        <v>0</v>
      </c>
      <c r="J717" s="258">
        <f>J718+J733</f>
        <v>1530</v>
      </c>
      <c r="K717" s="262">
        <f>K718+K733</f>
        <v>1530</v>
      </c>
      <c r="L717" s="262">
        <f>L718+L733</f>
        <v>1530</v>
      </c>
      <c r="O717" s="49"/>
    </row>
    <row r="718" spans="1:12" ht="42.75">
      <c r="A718" s="5" t="s">
        <v>113</v>
      </c>
      <c r="B718" s="112" t="s">
        <v>112</v>
      </c>
      <c r="C718" s="112" t="s">
        <v>13</v>
      </c>
      <c r="D718" s="112" t="s">
        <v>114</v>
      </c>
      <c r="E718" s="259"/>
      <c r="F718" s="259"/>
      <c r="G718" s="259"/>
      <c r="H718" s="258" t="e">
        <f aca="true" t="shared" si="179" ref="H718:L719">H719</f>
        <v>#REF!</v>
      </c>
      <c r="I718" s="258">
        <f t="shared" si="178"/>
        <v>0</v>
      </c>
      <c r="J718" s="258">
        <f t="shared" si="179"/>
        <v>750</v>
      </c>
      <c r="K718" s="262">
        <f t="shared" si="179"/>
        <v>750</v>
      </c>
      <c r="L718" s="262">
        <f t="shared" si="179"/>
        <v>750</v>
      </c>
    </row>
    <row r="719" spans="1:12" ht="15">
      <c r="A719" s="6" t="s">
        <v>16</v>
      </c>
      <c r="B719" s="42" t="s">
        <v>112</v>
      </c>
      <c r="C719" s="42" t="s">
        <v>13</v>
      </c>
      <c r="D719" s="42" t="s">
        <v>114</v>
      </c>
      <c r="E719" s="38">
        <v>9000000000</v>
      </c>
      <c r="F719" s="36"/>
      <c r="G719" s="36"/>
      <c r="H719" s="46" t="e">
        <f t="shared" si="179"/>
        <v>#REF!</v>
      </c>
      <c r="I719" s="258">
        <f t="shared" si="178"/>
        <v>0</v>
      </c>
      <c r="J719" s="46">
        <f t="shared" si="179"/>
        <v>750</v>
      </c>
      <c r="K719" s="46">
        <f t="shared" si="179"/>
        <v>750</v>
      </c>
      <c r="L719" s="46">
        <f t="shared" si="179"/>
        <v>750</v>
      </c>
    </row>
    <row r="720" spans="1:12" ht="30">
      <c r="A720" s="31" t="s">
        <v>430</v>
      </c>
      <c r="B720" s="42" t="s">
        <v>112</v>
      </c>
      <c r="C720" s="42" t="s">
        <v>13</v>
      </c>
      <c r="D720" s="42" t="s">
        <v>114</v>
      </c>
      <c r="E720" s="38">
        <v>9000090010</v>
      </c>
      <c r="F720" s="36"/>
      <c r="G720" s="36"/>
      <c r="H720" s="46" t="e">
        <f>H721+#REF!+H724</f>
        <v>#REF!</v>
      </c>
      <c r="I720" s="258">
        <f t="shared" si="178"/>
        <v>0</v>
      </c>
      <c r="J720" s="46">
        <f>J721+J724+J727+J730</f>
        <v>750</v>
      </c>
      <c r="K720" s="46">
        <f>K721+K724+K727+K730</f>
        <v>750</v>
      </c>
      <c r="L720" s="46">
        <f>L721+L724+L727+L730</f>
        <v>750</v>
      </c>
    </row>
    <row r="721" spans="1:12" ht="60">
      <c r="A721" s="6" t="s">
        <v>17</v>
      </c>
      <c r="B721" s="42" t="s">
        <v>112</v>
      </c>
      <c r="C721" s="42" t="s">
        <v>13</v>
      </c>
      <c r="D721" s="42" t="s">
        <v>114</v>
      </c>
      <c r="E721" s="38">
        <v>9000090010</v>
      </c>
      <c r="F721" s="38">
        <v>100</v>
      </c>
      <c r="G721" s="36"/>
      <c r="H721" s="46">
        <f aca="true" t="shared" si="180" ref="H721:L722">H722</f>
        <v>1356</v>
      </c>
      <c r="I721" s="258">
        <f t="shared" si="178"/>
        <v>0</v>
      </c>
      <c r="J721" s="46">
        <f t="shared" si="180"/>
        <v>450</v>
      </c>
      <c r="K721" s="46">
        <f t="shared" si="180"/>
        <v>450</v>
      </c>
      <c r="L721" s="46">
        <f t="shared" si="180"/>
        <v>450</v>
      </c>
    </row>
    <row r="722" spans="1:12" ht="30">
      <c r="A722" s="6" t="s">
        <v>18</v>
      </c>
      <c r="B722" s="42" t="s">
        <v>112</v>
      </c>
      <c r="C722" s="42" t="s">
        <v>13</v>
      </c>
      <c r="D722" s="42" t="s">
        <v>114</v>
      </c>
      <c r="E722" s="38">
        <v>9000090010</v>
      </c>
      <c r="F722" s="38">
        <v>120</v>
      </c>
      <c r="G722" s="36"/>
      <c r="H722" s="46">
        <f t="shared" si="180"/>
        <v>1356</v>
      </c>
      <c r="I722" s="258">
        <f t="shared" si="178"/>
        <v>0</v>
      </c>
      <c r="J722" s="46">
        <f t="shared" si="180"/>
        <v>450</v>
      </c>
      <c r="K722" s="46">
        <f t="shared" si="180"/>
        <v>450</v>
      </c>
      <c r="L722" s="46">
        <f t="shared" si="180"/>
        <v>450</v>
      </c>
    </row>
    <row r="723" spans="1:12" ht="15.75" customHeight="1">
      <c r="A723" s="7" t="s">
        <v>8</v>
      </c>
      <c r="B723" s="42" t="s">
        <v>112</v>
      </c>
      <c r="C723" s="42" t="s">
        <v>13</v>
      </c>
      <c r="D723" s="42" t="s">
        <v>114</v>
      </c>
      <c r="E723" s="38">
        <v>9000090010</v>
      </c>
      <c r="F723" s="38">
        <v>120</v>
      </c>
      <c r="G723" s="38">
        <v>1</v>
      </c>
      <c r="H723" s="46">
        <v>1356</v>
      </c>
      <c r="I723" s="258">
        <f t="shared" si="178"/>
        <v>0</v>
      </c>
      <c r="J723" s="46">
        <v>450</v>
      </c>
      <c r="K723" s="46">
        <v>450</v>
      </c>
      <c r="L723" s="46">
        <v>450</v>
      </c>
    </row>
    <row r="724" spans="1:12" ht="15" customHeight="1" hidden="1">
      <c r="A724" s="6" t="s">
        <v>21</v>
      </c>
      <c r="B724" s="42" t="s">
        <v>112</v>
      </c>
      <c r="C724" s="42" t="s">
        <v>13</v>
      </c>
      <c r="D724" s="42" t="s">
        <v>114</v>
      </c>
      <c r="E724" s="38">
        <v>9000090010</v>
      </c>
      <c r="F724" s="38">
        <v>800</v>
      </c>
      <c r="G724" s="36"/>
      <c r="H724" s="46">
        <f aca="true" t="shared" si="181" ref="H724:L725">H725</f>
        <v>2</v>
      </c>
      <c r="I724" s="258">
        <f t="shared" si="178"/>
        <v>0</v>
      </c>
      <c r="J724" s="46">
        <f t="shared" si="181"/>
        <v>0</v>
      </c>
      <c r="K724" s="46">
        <f t="shared" si="181"/>
        <v>0</v>
      </c>
      <c r="L724" s="46">
        <f t="shared" si="181"/>
        <v>0</v>
      </c>
    </row>
    <row r="725" spans="1:12" ht="15" customHeight="1" hidden="1">
      <c r="A725" s="6" t="s">
        <v>22</v>
      </c>
      <c r="B725" s="42" t="s">
        <v>112</v>
      </c>
      <c r="C725" s="42" t="s">
        <v>13</v>
      </c>
      <c r="D725" s="42" t="s">
        <v>114</v>
      </c>
      <c r="E725" s="38">
        <v>9000090010</v>
      </c>
      <c r="F725" s="38">
        <v>850</v>
      </c>
      <c r="G725" s="36"/>
      <c r="H725" s="46">
        <f t="shared" si="181"/>
        <v>2</v>
      </c>
      <c r="I725" s="258">
        <f t="shared" si="178"/>
        <v>0</v>
      </c>
      <c r="J725" s="46">
        <f t="shared" si="181"/>
        <v>0</v>
      </c>
      <c r="K725" s="46">
        <f t="shared" si="181"/>
        <v>0</v>
      </c>
      <c r="L725" s="46">
        <f t="shared" si="181"/>
        <v>0</v>
      </c>
    </row>
    <row r="726" spans="1:12" ht="15" customHeight="1" hidden="1">
      <c r="A726" s="7" t="s">
        <v>8</v>
      </c>
      <c r="B726" s="42" t="s">
        <v>112</v>
      </c>
      <c r="C726" s="42" t="s">
        <v>13</v>
      </c>
      <c r="D726" s="42" t="s">
        <v>114</v>
      </c>
      <c r="E726" s="38">
        <v>9000090010</v>
      </c>
      <c r="F726" s="38">
        <v>850</v>
      </c>
      <c r="G726" s="38">
        <v>1</v>
      </c>
      <c r="H726" s="46">
        <v>2</v>
      </c>
      <c r="I726" s="258">
        <f t="shared" si="178"/>
        <v>0</v>
      </c>
      <c r="J726" s="46"/>
      <c r="K726" s="46"/>
      <c r="L726" s="46"/>
    </row>
    <row r="727" spans="1:12" ht="30">
      <c r="A727" s="31" t="s">
        <v>216</v>
      </c>
      <c r="B727" s="42" t="s">
        <v>112</v>
      </c>
      <c r="C727" s="42" t="s">
        <v>13</v>
      </c>
      <c r="D727" s="42" t="s">
        <v>114</v>
      </c>
      <c r="E727" s="38">
        <v>9000090010</v>
      </c>
      <c r="F727" s="38">
        <v>200</v>
      </c>
      <c r="G727" s="36"/>
      <c r="H727" s="46">
        <f aca="true" t="shared" si="182" ref="H727:L728">H728</f>
        <v>12</v>
      </c>
      <c r="I727" s="258">
        <f aca="true" t="shared" si="183" ref="I727:I732">J727-K727</f>
        <v>0</v>
      </c>
      <c r="J727" s="46">
        <f t="shared" si="182"/>
        <v>295</v>
      </c>
      <c r="K727" s="46">
        <f t="shared" si="182"/>
        <v>295</v>
      </c>
      <c r="L727" s="46">
        <f t="shared" si="182"/>
        <v>295</v>
      </c>
    </row>
    <row r="728" spans="1:12" ht="30">
      <c r="A728" s="6" t="s">
        <v>20</v>
      </c>
      <c r="B728" s="42" t="s">
        <v>112</v>
      </c>
      <c r="C728" s="42" t="s">
        <v>13</v>
      </c>
      <c r="D728" s="42" t="s">
        <v>114</v>
      </c>
      <c r="E728" s="38">
        <v>9000090010</v>
      </c>
      <c r="F728" s="38">
        <v>240</v>
      </c>
      <c r="G728" s="36"/>
      <c r="H728" s="46">
        <f t="shared" si="182"/>
        <v>12</v>
      </c>
      <c r="I728" s="258">
        <f t="shared" si="183"/>
        <v>0</v>
      </c>
      <c r="J728" s="46">
        <f t="shared" si="182"/>
        <v>295</v>
      </c>
      <c r="K728" s="46">
        <f t="shared" si="182"/>
        <v>295</v>
      </c>
      <c r="L728" s="46">
        <f t="shared" si="182"/>
        <v>295</v>
      </c>
    </row>
    <row r="729" spans="1:12" ht="15">
      <c r="A729" s="7" t="s">
        <v>8</v>
      </c>
      <c r="B729" s="42" t="s">
        <v>112</v>
      </c>
      <c r="C729" s="42" t="s">
        <v>13</v>
      </c>
      <c r="D729" s="42" t="s">
        <v>114</v>
      </c>
      <c r="E729" s="38">
        <v>9000090010</v>
      </c>
      <c r="F729" s="38">
        <v>240</v>
      </c>
      <c r="G729" s="38">
        <v>1</v>
      </c>
      <c r="H729" s="46">
        <v>12</v>
      </c>
      <c r="I729" s="258">
        <f t="shared" si="183"/>
        <v>0</v>
      </c>
      <c r="J729" s="46">
        <v>295</v>
      </c>
      <c r="K729" s="46">
        <v>295</v>
      </c>
      <c r="L729" s="46">
        <v>295</v>
      </c>
    </row>
    <row r="730" spans="1:12" ht="15">
      <c r="A730" s="6" t="s">
        <v>21</v>
      </c>
      <c r="B730" s="42" t="s">
        <v>112</v>
      </c>
      <c r="C730" s="42" t="s">
        <v>13</v>
      </c>
      <c r="D730" s="42" t="s">
        <v>114</v>
      </c>
      <c r="E730" s="38">
        <v>9000090010</v>
      </c>
      <c r="F730" s="38">
        <v>800</v>
      </c>
      <c r="G730" s="36"/>
      <c r="H730" s="46">
        <f aca="true" t="shared" si="184" ref="H730:L731">H731</f>
        <v>15</v>
      </c>
      <c r="I730" s="258">
        <f t="shared" si="183"/>
        <v>0</v>
      </c>
      <c r="J730" s="46">
        <f t="shared" si="184"/>
        <v>5</v>
      </c>
      <c r="K730" s="46">
        <f t="shared" si="184"/>
        <v>5</v>
      </c>
      <c r="L730" s="46">
        <f t="shared" si="184"/>
        <v>5</v>
      </c>
    </row>
    <row r="731" spans="1:12" ht="15">
      <c r="A731" s="6" t="s">
        <v>22</v>
      </c>
      <c r="B731" s="42" t="s">
        <v>112</v>
      </c>
      <c r="C731" s="42" t="s">
        <v>13</v>
      </c>
      <c r="D731" s="42" t="s">
        <v>114</v>
      </c>
      <c r="E731" s="38">
        <v>9000090010</v>
      </c>
      <c r="F731" s="38">
        <v>850</v>
      </c>
      <c r="G731" s="36"/>
      <c r="H731" s="46">
        <f t="shared" si="184"/>
        <v>15</v>
      </c>
      <c r="I731" s="258">
        <f t="shared" si="183"/>
        <v>0</v>
      </c>
      <c r="J731" s="46">
        <f t="shared" si="184"/>
        <v>5</v>
      </c>
      <c r="K731" s="46">
        <f t="shared" si="184"/>
        <v>5</v>
      </c>
      <c r="L731" s="46">
        <f t="shared" si="184"/>
        <v>5</v>
      </c>
    </row>
    <row r="732" spans="1:12" ht="15">
      <c r="A732" s="7" t="s">
        <v>8</v>
      </c>
      <c r="B732" s="42" t="s">
        <v>112</v>
      </c>
      <c r="C732" s="42" t="s">
        <v>13</v>
      </c>
      <c r="D732" s="42" t="s">
        <v>114</v>
      </c>
      <c r="E732" s="38">
        <v>9000090010</v>
      </c>
      <c r="F732" s="38">
        <v>850</v>
      </c>
      <c r="G732" s="38">
        <v>1</v>
      </c>
      <c r="H732" s="46">
        <v>15</v>
      </c>
      <c r="I732" s="258">
        <f t="shared" si="183"/>
        <v>0</v>
      </c>
      <c r="J732" s="46">
        <v>5</v>
      </c>
      <c r="K732" s="46">
        <v>5</v>
      </c>
      <c r="L732" s="46">
        <v>5</v>
      </c>
    </row>
    <row r="733" spans="1:12" ht="42.75">
      <c r="A733" s="5" t="s">
        <v>14</v>
      </c>
      <c r="B733" s="112" t="s">
        <v>112</v>
      </c>
      <c r="C733" s="112" t="s">
        <v>13</v>
      </c>
      <c r="D733" s="112" t="s">
        <v>15</v>
      </c>
      <c r="E733" s="259"/>
      <c r="F733" s="259"/>
      <c r="G733" s="259"/>
      <c r="H733" s="258">
        <f aca="true" t="shared" si="185" ref="H733:L734">H734</f>
        <v>762</v>
      </c>
      <c r="I733" s="258">
        <f t="shared" si="178"/>
        <v>0</v>
      </c>
      <c r="J733" s="258">
        <f t="shared" si="185"/>
        <v>780</v>
      </c>
      <c r="K733" s="262">
        <f t="shared" si="185"/>
        <v>780</v>
      </c>
      <c r="L733" s="262">
        <f t="shared" si="185"/>
        <v>780</v>
      </c>
    </row>
    <row r="734" spans="1:12" ht="15">
      <c r="A734" s="6" t="s">
        <v>16</v>
      </c>
      <c r="B734" s="42" t="s">
        <v>112</v>
      </c>
      <c r="C734" s="42" t="s">
        <v>13</v>
      </c>
      <c r="D734" s="42" t="s">
        <v>15</v>
      </c>
      <c r="E734" s="38">
        <v>9000000000</v>
      </c>
      <c r="F734" s="36"/>
      <c r="G734" s="36"/>
      <c r="H734" s="46">
        <f t="shared" si="185"/>
        <v>762</v>
      </c>
      <c r="I734" s="258">
        <f t="shared" si="178"/>
        <v>0</v>
      </c>
      <c r="J734" s="46">
        <f t="shared" si="185"/>
        <v>780</v>
      </c>
      <c r="K734" s="46">
        <f t="shared" si="185"/>
        <v>780</v>
      </c>
      <c r="L734" s="46">
        <f t="shared" si="185"/>
        <v>780</v>
      </c>
    </row>
    <row r="735" spans="1:12" ht="15">
      <c r="A735" s="6" t="s">
        <v>412</v>
      </c>
      <c r="B735" s="42" t="s">
        <v>112</v>
      </c>
      <c r="C735" s="42" t="s">
        <v>13</v>
      </c>
      <c r="D735" s="42" t="s">
        <v>15</v>
      </c>
      <c r="E735" s="38">
        <v>9000090020</v>
      </c>
      <c r="F735" s="36"/>
      <c r="G735" s="36"/>
      <c r="H735" s="46">
        <f>H736+H739+H742</f>
        <v>762</v>
      </c>
      <c r="I735" s="258">
        <f t="shared" si="178"/>
        <v>0</v>
      </c>
      <c r="J735" s="46">
        <f>J736+J739+J742</f>
        <v>780</v>
      </c>
      <c r="K735" s="46">
        <f>K736+K739+K742</f>
        <v>780</v>
      </c>
      <c r="L735" s="46">
        <f>L736+L739+L742</f>
        <v>780</v>
      </c>
    </row>
    <row r="736" spans="1:12" ht="60">
      <c r="A736" s="6" t="s">
        <v>17</v>
      </c>
      <c r="B736" s="42" t="s">
        <v>112</v>
      </c>
      <c r="C736" s="42" t="s">
        <v>13</v>
      </c>
      <c r="D736" s="42" t="s">
        <v>15</v>
      </c>
      <c r="E736" s="38">
        <v>9000090020</v>
      </c>
      <c r="F736" s="38">
        <v>100</v>
      </c>
      <c r="G736" s="36"/>
      <c r="H736" s="46">
        <f aca="true" t="shared" si="186" ref="H736:L737">H737</f>
        <v>735</v>
      </c>
      <c r="I736" s="258">
        <f t="shared" si="178"/>
        <v>0</v>
      </c>
      <c r="J736" s="46">
        <f t="shared" si="186"/>
        <v>700</v>
      </c>
      <c r="K736" s="46">
        <f t="shared" si="186"/>
        <v>700</v>
      </c>
      <c r="L736" s="46">
        <f t="shared" si="186"/>
        <v>700</v>
      </c>
    </row>
    <row r="737" spans="1:12" ht="30">
      <c r="A737" s="6" t="s">
        <v>18</v>
      </c>
      <c r="B737" s="42" t="s">
        <v>112</v>
      </c>
      <c r="C737" s="42" t="s">
        <v>13</v>
      </c>
      <c r="D737" s="42" t="s">
        <v>15</v>
      </c>
      <c r="E737" s="38">
        <v>9000090020</v>
      </c>
      <c r="F737" s="38">
        <v>120</v>
      </c>
      <c r="G737" s="36"/>
      <c r="H737" s="46">
        <f t="shared" si="186"/>
        <v>735</v>
      </c>
      <c r="I737" s="258">
        <f t="shared" si="178"/>
        <v>0</v>
      </c>
      <c r="J737" s="46">
        <f t="shared" si="186"/>
        <v>700</v>
      </c>
      <c r="K737" s="46">
        <f t="shared" si="186"/>
        <v>700</v>
      </c>
      <c r="L737" s="46">
        <f t="shared" si="186"/>
        <v>700</v>
      </c>
    </row>
    <row r="738" spans="1:12" ht="15">
      <c r="A738" s="7" t="s">
        <v>8</v>
      </c>
      <c r="B738" s="42" t="s">
        <v>112</v>
      </c>
      <c r="C738" s="42" t="s">
        <v>13</v>
      </c>
      <c r="D738" s="42" t="s">
        <v>15</v>
      </c>
      <c r="E738" s="38">
        <v>9000090020</v>
      </c>
      <c r="F738" s="38">
        <v>120</v>
      </c>
      <c r="G738" s="38">
        <v>1</v>
      </c>
      <c r="H738" s="46">
        <v>735</v>
      </c>
      <c r="I738" s="258">
        <f t="shared" si="178"/>
        <v>0</v>
      </c>
      <c r="J738" s="46">
        <v>700</v>
      </c>
      <c r="K738" s="46">
        <v>700</v>
      </c>
      <c r="L738" s="46">
        <v>700</v>
      </c>
    </row>
    <row r="739" spans="1:12" ht="30">
      <c r="A739" s="31" t="s">
        <v>216</v>
      </c>
      <c r="B739" s="42" t="s">
        <v>112</v>
      </c>
      <c r="C739" s="42" t="s">
        <v>13</v>
      </c>
      <c r="D739" s="42" t="s">
        <v>15</v>
      </c>
      <c r="E739" s="38">
        <v>9000090020</v>
      </c>
      <c r="F739" s="38">
        <v>200</v>
      </c>
      <c r="G739" s="36"/>
      <c r="H739" s="46">
        <f aca="true" t="shared" si="187" ref="H739:L740">H740</f>
        <v>12</v>
      </c>
      <c r="I739" s="258">
        <f t="shared" si="178"/>
        <v>0</v>
      </c>
      <c r="J739" s="46">
        <f t="shared" si="187"/>
        <v>75</v>
      </c>
      <c r="K739" s="46">
        <f t="shared" si="187"/>
        <v>75</v>
      </c>
      <c r="L739" s="46">
        <f t="shared" si="187"/>
        <v>75</v>
      </c>
    </row>
    <row r="740" spans="1:12" ht="30">
      <c r="A740" s="6" t="s">
        <v>20</v>
      </c>
      <c r="B740" s="42" t="s">
        <v>112</v>
      </c>
      <c r="C740" s="42" t="s">
        <v>13</v>
      </c>
      <c r="D740" s="42" t="s">
        <v>15</v>
      </c>
      <c r="E740" s="38">
        <v>9000090020</v>
      </c>
      <c r="F740" s="38">
        <v>240</v>
      </c>
      <c r="G740" s="36"/>
      <c r="H740" s="46">
        <f t="shared" si="187"/>
        <v>12</v>
      </c>
      <c r="I740" s="258">
        <f t="shared" si="178"/>
        <v>0</v>
      </c>
      <c r="J740" s="46">
        <f t="shared" si="187"/>
        <v>75</v>
      </c>
      <c r="K740" s="46">
        <f t="shared" si="187"/>
        <v>75</v>
      </c>
      <c r="L740" s="46">
        <f t="shared" si="187"/>
        <v>75</v>
      </c>
    </row>
    <row r="741" spans="1:12" ht="15">
      <c r="A741" s="7" t="s">
        <v>8</v>
      </c>
      <c r="B741" s="42" t="s">
        <v>112</v>
      </c>
      <c r="C741" s="42" t="s">
        <v>13</v>
      </c>
      <c r="D741" s="42" t="s">
        <v>15</v>
      </c>
      <c r="E741" s="38">
        <v>9000090020</v>
      </c>
      <c r="F741" s="38">
        <v>240</v>
      </c>
      <c r="G741" s="38">
        <v>1</v>
      </c>
      <c r="H741" s="46">
        <v>12</v>
      </c>
      <c r="I741" s="258">
        <f t="shared" si="178"/>
        <v>0</v>
      </c>
      <c r="J741" s="46">
        <v>75</v>
      </c>
      <c r="K741" s="46">
        <v>75</v>
      </c>
      <c r="L741" s="46">
        <v>75</v>
      </c>
    </row>
    <row r="742" spans="1:12" ht="15">
      <c r="A742" s="6" t="s">
        <v>21</v>
      </c>
      <c r="B742" s="42" t="s">
        <v>112</v>
      </c>
      <c r="C742" s="42" t="s">
        <v>13</v>
      </c>
      <c r="D742" s="42" t="s">
        <v>15</v>
      </c>
      <c r="E742" s="38">
        <v>9000090020</v>
      </c>
      <c r="F742" s="38">
        <v>800</v>
      </c>
      <c r="G742" s="36"/>
      <c r="H742" s="46">
        <f aca="true" t="shared" si="188" ref="H742:L743">H743</f>
        <v>15</v>
      </c>
      <c r="I742" s="258">
        <f t="shared" si="178"/>
        <v>0</v>
      </c>
      <c r="J742" s="46">
        <f t="shared" si="188"/>
        <v>5</v>
      </c>
      <c r="K742" s="46">
        <f t="shared" si="188"/>
        <v>5</v>
      </c>
      <c r="L742" s="46">
        <f t="shared" si="188"/>
        <v>5</v>
      </c>
    </row>
    <row r="743" spans="1:12" ht="15">
      <c r="A743" s="6" t="s">
        <v>22</v>
      </c>
      <c r="B743" s="42" t="s">
        <v>112</v>
      </c>
      <c r="C743" s="42" t="s">
        <v>13</v>
      </c>
      <c r="D743" s="42" t="s">
        <v>15</v>
      </c>
      <c r="E743" s="38">
        <v>9000090020</v>
      </c>
      <c r="F743" s="38">
        <v>850</v>
      </c>
      <c r="G743" s="36"/>
      <c r="H743" s="46">
        <f t="shared" si="188"/>
        <v>15</v>
      </c>
      <c r="I743" s="258">
        <f t="shared" si="178"/>
        <v>0</v>
      </c>
      <c r="J743" s="46">
        <f t="shared" si="188"/>
        <v>5</v>
      </c>
      <c r="K743" s="46">
        <f t="shared" si="188"/>
        <v>5</v>
      </c>
      <c r="L743" s="46">
        <f t="shared" si="188"/>
        <v>5</v>
      </c>
    </row>
    <row r="744" spans="1:12" ht="15">
      <c r="A744" s="7" t="s">
        <v>8</v>
      </c>
      <c r="B744" s="42" t="s">
        <v>112</v>
      </c>
      <c r="C744" s="42" t="s">
        <v>13</v>
      </c>
      <c r="D744" s="42" t="s">
        <v>15</v>
      </c>
      <c r="E744" s="38">
        <v>9000090020</v>
      </c>
      <c r="F744" s="38">
        <v>850</v>
      </c>
      <c r="G744" s="38">
        <v>1</v>
      </c>
      <c r="H744" s="46">
        <v>15</v>
      </c>
      <c r="I744" s="258">
        <f t="shared" si="178"/>
        <v>0</v>
      </c>
      <c r="J744" s="46">
        <v>5</v>
      </c>
      <c r="K744" s="46">
        <v>5</v>
      </c>
      <c r="L744" s="46">
        <v>5</v>
      </c>
    </row>
    <row r="745" spans="2:14" s="62" customFormat="1" ht="15">
      <c r="B745" s="63"/>
      <c r="C745" s="63"/>
      <c r="D745" s="63"/>
      <c r="E745" s="64"/>
      <c r="F745" s="64"/>
      <c r="G745" s="64"/>
      <c r="H745" s="65"/>
      <c r="I745" s="65"/>
      <c r="J745" s="65"/>
      <c r="K745" s="65">
        <v>4200</v>
      </c>
      <c r="L745" s="65">
        <v>8850</v>
      </c>
      <c r="M745" s="59"/>
      <c r="N745" s="59"/>
    </row>
    <row r="746" spans="2:14" s="62" customFormat="1" ht="15">
      <c r="B746" s="63"/>
      <c r="C746" s="63"/>
      <c r="D746" s="63"/>
      <c r="E746" s="64"/>
      <c r="F746" s="64"/>
      <c r="G746" s="64"/>
      <c r="H746" s="65"/>
      <c r="I746" s="65"/>
      <c r="J746" s="65"/>
      <c r="K746" s="65"/>
      <c r="L746" s="65"/>
      <c r="M746" s="59"/>
      <c r="N746" s="59"/>
    </row>
    <row r="747" spans="2:14" s="62" customFormat="1" ht="15">
      <c r="B747" s="63"/>
      <c r="C747" s="63"/>
      <c r="D747" s="63"/>
      <c r="E747" s="64"/>
      <c r="F747" s="64"/>
      <c r="G747" s="64"/>
      <c r="H747" s="65"/>
      <c r="I747" s="65"/>
      <c r="J747" s="65"/>
      <c r="K747" s="65"/>
      <c r="L747" s="65"/>
      <c r="M747" s="59"/>
      <c r="N747" s="59"/>
    </row>
    <row r="748" spans="2:14" s="62" customFormat="1" ht="15">
      <c r="B748" s="63"/>
      <c r="C748" s="63"/>
      <c r="D748" s="63"/>
      <c r="E748" s="64"/>
      <c r="F748" s="64"/>
      <c r="G748" s="64"/>
      <c r="H748" s="65"/>
      <c r="I748" s="65"/>
      <c r="J748" s="65"/>
      <c r="K748" s="65"/>
      <c r="L748" s="65"/>
      <c r="M748" s="59"/>
      <c r="N748" s="59"/>
    </row>
    <row r="749" spans="2:14" s="62" customFormat="1" ht="18" customHeight="1">
      <c r="B749" s="63"/>
      <c r="C749" s="63"/>
      <c r="D749" s="63"/>
      <c r="E749" s="64"/>
      <c r="F749" s="64"/>
      <c r="G749" s="64"/>
      <c r="H749" s="65"/>
      <c r="I749" s="65"/>
      <c r="J749" s="65"/>
      <c r="K749" s="65"/>
      <c r="L749" s="65"/>
      <c r="M749" s="59"/>
      <c r="N749" s="59"/>
    </row>
    <row r="750" spans="2:14" s="62" customFormat="1" ht="15">
      <c r="B750" s="63"/>
      <c r="C750" s="63"/>
      <c r="D750" s="63"/>
      <c r="E750" s="64"/>
      <c r="F750" s="64"/>
      <c r="G750" s="64"/>
      <c r="H750" s="65"/>
      <c r="I750" s="65"/>
      <c r="J750" s="65"/>
      <c r="K750" s="65"/>
      <c r="L750" s="65"/>
      <c r="M750" s="59"/>
      <c r="N750" s="59"/>
    </row>
    <row r="751" spans="2:14" s="62" customFormat="1" ht="15">
      <c r="B751" s="63"/>
      <c r="C751" s="63"/>
      <c r="D751" s="63"/>
      <c r="E751" s="64"/>
      <c r="F751" s="64"/>
      <c r="G751" s="64"/>
      <c r="H751" s="65"/>
      <c r="I751" s="65"/>
      <c r="J751" s="65"/>
      <c r="K751" s="65"/>
      <c r="L751" s="65"/>
      <c r="M751" s="59"/>
      <c r="N751" s="59"/>
    </row>
    <row r="752" spans="2:14" s="62" customFormat="1" ht="15">
      <c r="B752" s="63"/>
      <c r="C752" s="63"/>
      <c r="D752" s="63"/>
      <c r="E752" s="64"/>
      <c r="F752" s="64"/>
      <c r="G752" s="64"/>
      <c r="H752" s="65"/>
      <c r="I752" s="65"/>
      <c r="J752" s="65"/>
      <c r="K752" s="65"/>
      <c r="L752" s="65"/>
      <c r="M752" s="59"/>
      <c r="N752" s="59"/>
    </row>
    <row r="753" spans="2:14" s="62" customFormat="1" ht="15">
      <c r="B753" s="63"/>
      <c r="C753" s="63"/>
      <c r="D753" s="63"/>
      <c r="E753" s="64"/>
      <c r="F753" s="64"/>
      <c r="G753" s="64"/>
      <c r="H753" s="65"/>
      <c r="I753" s="65"/>
      <c r="J753" s="65"/>
      <c r="K753" s="65"/>
      <c r="L753" s="65"/>
      <c r="M753" s="59"/>
      <c r="N753" s="59"/>
    </row>
    <row r="754" spans="2:14" s="62" customFormat="1" ht="15">
      <c r="B754" s="63"/>
      <c r="C754" s="63"/>
      <c r="D754" s="63"/>
      <c r="E754" s="64"/>
      <c r="F754" s="64"/>
      <c r="G754" s="64"/>
      <c r="H754" s="65"/>
      <c r="I754" s="65"/>
      <c r="J754" s="65"/>
      <c r="K754" s="65"/>
      <c r="L754" s="65"/>
      <c r="M754" s="59"/>
      <c r="N754" s="59"/>
    </row>
    <row r="755" spans="2:14" s="62" customFormat="1" ht="15">
      <c r="B755" s="63"/>
      <c r="C755" s="63"/>
      <c r="D755" s="63"/>
      <c r="E755" s="64"/>
      <c r="F755" s="64"/>
      <c r="G755" s="64"/>
      <c r="H755" s="65"/>
      <c r="I755" s="65"/>
      <c r="J755" s="65"/>
      <c r="K755" s="65"/>
      <c r="L755" s="65"/>
      <c r="M755" s="59"/>
      <c r="N755" s="59"/>
    </row>
    <row r="756" spans="2:14" s="62" customFormat="1" ht="15">
      <c r="B756" s="63"/>
      <c r="C756" s="63"/>
      <c r="D756" s="63"/>
      <c r="E756" s="64"/>
      <c r="F756" s="64"/>
      <c r="G756" s="64"/>
      <c r="H756" s="65"/>
      <c r="I756" s="65"/>
      <c r="J756" s="65"/>
      <c r="K756" s="65"/>
      <c r="L756" s="65"/>
      <c r="M756" s="59"/>
      <c r="N756" s="59"/>
    </row>
    <row r="757" spans="2:14" s="62" customFormat="1" ht="15">
      <c r="B757" s="63"/>
      <c r="C757" s="63"/>
      <c r="D757" s="63"/>
      <c r="E757" s="64"/>
      <c r="F757" s="64"/>
      <c r="G757" s="64"/>
      <c r="H757" s="65"/>
      <c r="I757" s="65"/>
      <c r="J757" s="65"/>
      <c r="K757" s="65"/>
      <c r="L757" s="65"/>
      <c r="M757" s="59"/>
      <c r="N757" s="59"/>
    </row>
    <row r="758" spans="2:14" s="62" customFormat="1" ht="15">
      <c r="B758" s="63"/>
      <c r="C758" s="63"/>
      <c r="D758" s="63"/>
      <c r="E758" s="64"/>
      <c r="F758" s="64"/>
      <c r="G758" s="64"/>
      <c r="H758" s="65"/>
      <c r="I758" s="65"/>
      <c r="J758" s="65"/>
      <c r="K758" s="65"/>
      <c r="L758" s="65"/>
      <c r="M758" s="59"/>
      <c r="N758" s="59"/>
    </row>
    <row r="759" spans="2:14" s="62" customFormat="1" ht="15">
      <c r="B759" s="63"/>
      <c r="C759" s="63"/>
      <c r="D759" s="63"/>
      <c r="E759" s="64"/>
      <c r="F759" s="64"/>
      <c r="G759" s="64"/>
      <c r="H759" s="65"/>
      <c r="I759" s="65"/>
      <c r="J759" s="65"/>
      <c r="K759" s="65"/>
      <c r="L759" s="65"/>
      <c r="M759" s="59"/>
      <c r="N759" s="59"/>
    </row>
    <row r="760" spans="2:14" s="62" customFormat="1" ht="15">
      <c r="B760" s="63"/>
      <c r="C760" s="63"/>
      <c r="D760" s="63"/>
      <c r="E760" s="64"/>
      <c r="F760" s="64"/>
      <c r="G760" s="64"/>
      <c r="H760" s="65"/>
      <c r="I760" s="65"/>
      <c r="J760" s="65"/>
      <c r="K760" s="65"/>
      <c r="L760" s="65"/>
      <c r="M760" s="59"/>
      <c r="N760" s="59"/>
    </row>
    <row r="761" spans="2:14" s="62" customFormat="1" ht="15">
      <c r="B761" s="63"/>
      <c r="C761" s="63"/>
      <c r="D761" s="63"/>
      <c r="E761" s="64"/>
      <c r="F761" s="64"/>
      <c r="G761" s="64"/>
      <c r="H761" s="65"/>
      <c r="I761" s="65"/>
      <c r="J761" s="65"/>
      <c r="K761" s="65"/>
      <c r="L761" s="65"/>
      <c r="M761" s="59"/>
      <c r="N761" s="59"/>
    </row>
    <row r="762" spans="2:14" s="62" customFormat="1" ht="15">
      <c r="B762" s="63"/>
      <c r="C762" s="63"/>
      <c r="D762" s="63"/>
      <c r="E762" s="64"/>
      <c r="F762" s="64"/>
      <c r="G762" s="64"/>
      <c r="H762" s="65"/>
      <c r="I762" s="65"/>
      <c r="J762" s="65"/>
      <c r="K762" s="65"/>
      <c r="L762" s="65"/>
      <c r="M762" s="59"/>
      <c r="N762" s="59"/>
    </row>
    <row r="763" spans="2:14" s="62" customFormat="1" ht="15">
      <c r="B763" s="63"/>
      <c r="C763" s="63"/>
      <c r="D763" s="63"/>
      <c r="E763" s="64"/>
      <c r="F763" s="64"/>
      <c r="G763" s="64"/>
      <c r="H763" s="65"/>
      <c r="I763" s="65"/>
      <c r="J763" s="65"/>
      <c r="K763" s="65"/>
      <c r="L763" s="65"/>
      <c r="M763" s="59"/>
      <c r="N763" s="59"/>
    </row>
    <row r="764" spans="2:14" s="62" customFormat="1" ht="15">
      <c r="B764" s="63"/>
      <c r="C764" s="63"/>
      <c r="D764" s="63"/>
      <c r="E764" s="64"/>
      <c r="F764" s="64"/>
      <c r="G764" s="64"/>
      <c r="H764" s="65"/>
      <c r="I764" s="65"/>
      <c r="J764" s="65"/>
      <c r="K764" s="65"/>
      <c r="L764" s="65"/>
      <c r="M764" s="59"/>
      <c r="N764" s="59"/>
    </row>
    <row r="765" spans="2:14" s="62" customFormat="1" ht="15">
      <c r="B765" s="64"/>
      <c r="C765" s="64"/>
      <c r="D765" s="64"/>
      <c r="E765" s="64"/>
      <c r="F765" s="64"/>
      <c r="G765" s="64"/>
      <c r="H765" s="64"/>
      <c r="I765" s="64"/>
      <c r="J765" s="65"/>
      <c r="K765" s="65"/>
      <c r="L765" s="65"/>
      <c r="M765" s="59"/>
      <c r="N765" s="59"/>
    </row>
    <row r="766" spans="2:14" s="62" customFormat="1" ht="15">
      <c r="B766" s="64"/>
      <c r="C766" s="64"/>
      <c r="D766" s="64"/>
      <c r="E766" s="64"/>
      <c r="F766" s="64"/>
      <c r="G766" s="64"/>
      <c r="H766" s="64"/>
      <c r="I766" s="64"/>
      <c r="J766" s="65"/>
      <c r="K766" s="65"/>
      <c r="L766" s="65"/>
      <c r="M766" s="59"/>
      <c r="N766" s="59"/>
    </row>
    <row r="767" spans="2:14" s="62" customFormat="1" ht="15">
      <c r="B767" s="64"/>
      <c r="C767" s="64"/>
      <c r="D767" s="64"/>
      <c r="E767" s="64"/>
      <c r="F767" s="64"/>
      <c r="G767" s="64"/>
      <c r="H767" s="64"/>
      <c r="I767" s="64"/>
      <c r="J767" s="65"/>
      <c r="K767" s="65"/>
      <c r="L767" s="65"/>
      <c r="M767" s="59"/>
      <c r="N767" s="59"/>
    </row>
    <row r="768" spans="2:14" s="62" customFormat="1" ht="15">
      <c r="B768" s="64"/>
      <c r="C768" s="64"/>
      <c r="D768" s="64"/>
      <c r="E768" s="64"/>
      <c r="F768" s="64"/>
      <c r="G768" s="64"/>
      <c r="H768" s="64"/>
      <c r="I768" s="64"/>
      <c r="J768" s="65"/>
      <c r="K768" s="65"/>
      <c r="L768" s="65"/>
      <c r="M768" s="59"/>
      <c r="N768" s="59"/>
    </row>
    <row r="769" spans="2:14" s="62" customFormat="1" ht="15">
      <c r="B769" s="64"/>
      <c r="C769" s="64"/>
      <c r="D769" s="64"/>
      <c r="E769" s="64"/>
      <c r="F769" s="64"/>
      <c r="G769" s="64"/>
      <c r="H769" s="64"/>
      <c r="I769" s="64"/>
      <c r="J769" s="65"/>
      <c r="K769" s="65"/>
      <c r="L769" s="65"/>
      <c r="M769" s="59"/>
      <c r="N769" s="59"/>
    </row>
    <row r="770" spans="2:14" s="62" customFormat="1" ht="15">
      <c r="B770" s="64"/>
      <c r="C770" s="64"/>
      <c r="D770" s="64"/>
      <c r="E770" s="64"/>
      <c r="F770" s="64"/>
      <c r="G770" s="64"/>
      <c r="H770" s="64"/>
      <c r="I770" s="64"/>
      <c r="J770" s="65"/>
      <c r="K770" s="65"/>
      <c r="L770" s="65"/>
      <c r="M770" s="59"/>
      <c r="N770" s="59"/>
    </row>
    <row r="771" spans="2:14" s="62" customFormat="1" ht="15">
      <c r="B771" s="64"/>
      <c r="C771" s="64"/>
      <c r="D771" s="64"/>
      <c r="E771" s="64"/>
      <c r="F771" s="64"/>
      <c r="G771" s="64"/>
      <c r="H771" s="64"/>
      <c r="I771" s="64"/>
      <c r="J771" s="65"/>
      <c r="K771" s="65"/>
      <c r="L771" s="65"/>
      <c r="M771" s="59"/>
      <c r="N771" s="59"/>
    </row>
    <row r="772" spans="2:14" s="62" customFormat="1" ht="15">
      <c r="B772" s="64"/>
      <c r="C772" s="64"/>
      <c r="D772" s="64"/>
      <c r="E772" s="64"/>
      <c r="F772" s="64"/>
      <c r="G772" s="64"/>
      <c r="H772" s="64"/>
      <c r="I772" s="64"/>
      <c r="J772" s="65"/>
      <c r="K772" s="65"/>
      <c r="L772" s="65"/>
      <c r="M772" s="59"/>
      <c r="N772" s="59"/>
    </row>
    <row r="773" spans="2:14" s="62" customFormat="1" ht="15">
      <c r="B773" s="64"/>
      <c r="C773" s="64"/>
      <c r="D773" s="64"/>
      <c r="E773" s="64"/>
      <c r="F773" s="64"/>
      <c r="G773" s="64"/>
      <c r="H773" s="64"/>
      <c r="I773" s="64"/>
      <c r="J773" s="65"/>
      <c r="K773" s="65"/>
      <c r="L773" s="65"/>
      <c r="M773" s="59"/>
      <c r="N773" s="59"/>
    </row>
    <row r="774" spans="2:14" s="62" customFormat="1" ht="15">
      <c r="B774" s="64"/>
      <c r="C774" s="64"/>
      <c r="D774" s="64"/>
      <c r="E774" s="64"/>
      <c r="F774" s="64"/>
      <c r="G774" s="64"/>
      <c r="H774" s="64"/>
      <c r="I774" s="64"/>
      <c r="J774" s="65"/>
      <c r="K774" s="65"/>
      <c r="L774" s="65"/>
      <c r="M774" s="59"/>
      <c r="N774" s="59"/>
    </row>
    <row r="775" spans="2:14" s="62" customFormat="1" ht="15">
      <c r="B775" s="64"/>
      <c r="C775" s="64"/>
      <c r="D775" s="64"/>
      <c r="E775" s="64"/>
      <c r="F775" s="64"/>
      <c r="G775" s="64"/>
      <c r="H775" s="64"/>
      <c r="I775" s="64"/>
      <c r="J775" s="65"/>
      <c r="K775" s="65"/>
      <c r="L775" s="65"/>
      <c r="M775" s="59"/>
      <c r="N775" s="59"/>
    </row>
    <row r="776" spans="2:14" s="62" customFormat="1" ht="15">
      <c r="B776" s="64"/>
      <c r="C776" s="64"/>
      <c r="D776" s="64"/>
      <c r="E776" s="64"/>
      <c r="F776" s="64"/>
      <c r="G776" s="64"/>
      <c r="H776" s="64"/>
      <c r="I776" s="64"/>
      <c r="J776" s="65"/>
      <c r="K776" s="65"/>
      <c r="L776" s="65"/>
      <c r="M776" s="59"/>
      <c r="N776" s="59"/>
    </row>
    <row r="777" spans="2:14" s="62" customFormat="1" ht="15">
      <c r="B777" s="64"/>
      <c r="C777" s="64"/>
      <c r="D777" s="64"/>
      <c r="E777" s="64"/>
      <c r="F777" s="64"/>
      <c r="G777" s="64"/>
      <c r="H777" s="64"/>
      <c r="I777" s="64"/>
      <c r="J777" s="65"/>
      <c r="K777" s="65"/>
      <c r="L777" s="65"/>
      <c r="M777" s="59"/>
      <c r="N777" s="59"/>
    </row>
    <row r="778" spans="2:14" s="62" customFormat="1" ht="15">
      <c r="B778" s="64"/>
      <c r="C778" s="64"/>
      <c r="D778" s="64"/>
      <c r="E778" s="64"/>
      <c r="F778" s="64"/>
      <c r="G778" s="64"/>
      <c r="H778" s="64"/>
      <c r="I778" s="64"/>
      <c r="J778" s="65"/>
      <c r="K778" s="65"/>
      <c r="L778" s="65"/>
      <c r="M778" s="59"/>
      <c r="N778" s="59"/>
    </row>
    <row r="779" spans="2:14" s="62" customFormat="1" ht="15">
      <c r="B779" s="64"/>
      <c r="C779" s="64"/>
      <c r="D779" s="64"/>
      <c r="E779" s="64"/>
      <c r="F779" s="64"/>
      <c r="G779" s="64"/>
      <c r="H779" s="64"/>
      <c r="I779" s="64"/>
      <c r="J779" s="65"/>
      <c r="K779" s="65"/>
      <c r="L779" s="65"/>
      <c r="M779" s="59"/>
      <c r="N779" s="59"/>
    </row>
    <row r="780" spans="2:14" s="62" customFormat="1" ht="15">
      <c r="B780" s="64"/>
      <c r="C780" s="64"/>
      <c r="D780" s="64"/>
      <c r="E780" s="64"/>
      <c r="F780" s="64"/>
      <c r="G780" s="64"/>
      <c r="H780" s="64"/>
      <c r="I780" s="64"/>
      <c r="J780" s="65"/>
      <c r="K780" s="65"/>
      <c r="L780" s="65"/>
      <c r="M780" s="59"/>
      <c r="N780" s="59"/>
    </row>
    <row r="781" spans="2:14" s="62" customFormat="1" ht="15">
      <c r="B781" s="64"/>
      <c r="C781" s="64"/>
      <c r="D781" s="64"/>
      <c r="E781" s="64"/>
      <c r="F781" s="64"/>
      <c r="G781" s="64"/>
      <c r="H781" s="64"/>
      <c r="I781" s="64"/>
      <c r="J781" s="65"/>
      <c r="K781" s="65"/>
      <c r="L781" s="65"/>
      <c r="M781" s="59"/>
      <c r="N781" s="59"/>
    </row>
    <row r="782" spans="2:14" s="62" customFormat="1" ht="15">
      <c r="B782" s="64"/>
      <c r="C782" s="64"/>
      <c r="D782" s="64"/>
      <c r="E782" s="64"/>
      <c r="F782" s="64"/>
      <c r="G782" s="64"/>
      <c r="H782" s="64"/>
      <c r="I782" s="64"/>
      <c r="J782" s="65"/>
      <c r="K782" s="65"/>
      <c r="L782" s="65"/>
      <c r="M782" s="59"/>
      <c r="N782" s="59"/>
    </row>
    <row r="783" spans="2:14" s="62" customFormat="1" ht="15">
      <c r="B783" s="64"/>
      <c r="C783" s="64"/>
      <c r="D783" s="64"/>
      <c r="E783" s="64"/>
      <c r="F783" s="64"/>
      <c r="G783" s="64"/>
      <c r="H783" s="64"/>
      <c r="I783" s="64"/>
      <c r="J783" s="65"/>
      <c r="K783" s="65"/>
      <c r="L783" s="65"/>
      <c r="M783" s="59"/>
      <c r="N783" s="59"/>
    </row>
    <row r="784" spans="2:14" s="62" customFormat="1" ht="15">
      <c r="B784" s="64"/>
      <c r="C784" s="64"/>
      <c r="D784" s="64"/>
      <c r="E784" s="64"/>
      <c r="F784" s="64"/>
      <c r="G784" s="64"/>
      <c r="H784" s="64"/>
      <c r="I784" s="64"/>
      <c r="J784" s="65"/>
      <c r="K784" s="65"/>
      <c r="L784" s="65"/>
      <c r="M784" s="59"/>
      <c r="N784" s="59"/>
    </row>
    <row r="785" spans="2:14" s="62" customFormat="1" ht="15">
      <c r="B785" s="64"/>
      <c r="C785" s="64"/>
      <c r="D785" s="64"/>
      <c r="E785" s="64"/>
      <c r="F785" s="64"/>
      <c r="G785" s="64"/>
      <c r="H785" s="64"/>
      <c r="I785" s="64"/>
      <c r="J785" s="65"/>
      <c r="K785" s="65"/>
      <c r="L785" s="65"/>
      <c r="M785" s="59"/>
      <c r="N785" s="59"/>
    </row>
    <row r="786" spans="2:14" s="62" customFormat="1" ht="15">
      <c r="B786" s="64"/>
      <c r="C786" s="64"/>
      <c r="D786" s="64"/>
      <c r="E786" s="64"/>
      <c r="F786" s="64"/>
      <c r="G786" s="64"/>
      <c r="H786" s="64"/>
      <c r="I786" s="64"/>
      <c r="J786" s="65"/>
      <c r="K786" s="65"/>
      <c r="L786" s="65"/>
      <c r="M786" s="59"/>
      <c r="N786" s="59"/>
    </row>
    <row r="787" spans="2:14" s="62" customFormat="1" ht="15">
      <c r="B787" s="64"/>
      <c r="C787" s="64"/>
      <c r="D787" s="64"/>
      <c r="E787" s="64"/>
      <c r="F787" s="64"/>
      <c r="G787" s="64"/>
      <c r="H787" s="64"/>
      <c r="I787" s="64"/>
      <c r="J787" s="65"/>
      <c r="K787" s="65"/>
      <c r="L787" s="65"/>
      <c r="M787" s="59"/>
      <c r="N787" s="59"/>
    </row>
    <row r="788" spans="2:14" s="62" customFormat="1" ht="15">
      <c r="B788" s="64"/>
      <c r="C788" s="64"/>
      <c r="D788" s="64"/>
      <c r="E788" s="64"/>
      <c r="F788" s="64"/>
      <c r="G788" s="64"/>
      <c r="H788" s="64"/>
      <c r="I788" s="64"/>
      <c r="J788" s="65"/>
      <c r="K788" s="65"/>
      <c r="L788" s="65"/>
      <c r="M788" s="59"/>
      <c r="N788" s="59"/>
    </row>
    <row r="789" spans="2:14" s="62" customFormat="1" ht="15">
      <c r="B789" s="64"/>
      <c r="C789" s="64"/>
      <c r="D789" s="64"/>
      <c r="E789" s="64"/>
      <c r="F789" s="64"/>
      <c r="G789" s="64"/>
      <c r="H789" s="64"/>
      <c r="I789" s="64"/>
      <c r="J789" s="65"/>
      <c r="K789" s="65"/>
      <c r="L789" s="65"/>
      <c r="M789" s="59"/>
      <c r="N789" s="59"/>
    </row>
    <row r="790" spans="2:14" s="62" customFormat="1" ht="15">
      <c r="B790" s="64"/>
      <c r="C790" s="64"/>
      <c r="D790" s="64"/>
      <c r="E790" s="64"/>
      <c r="F790" s="64"/>
      <c r="G790" s="64"/>
      <c r="H790" s="64"/>
      <c r="I790" s="64"/>
      <c r="J790" s="65"/>
      <c r="K790" s="65"/>
      <c r="L790" s="65"/>
      <c r="M790" s="59"/>
      <c r="N790" s="59"/>
    </row>
    <row r="791" spans="2:14" s="62" customFormat="1" ht="15">
      <c r="B791" s="64"/>
      <c r="C791" s="64"/>
      <c r="D791" s="64"/>
      <c r="E791" s="64"/>
      <c r="F791" s="64"/>
      <c r="G791" s="64"/>
      <c r="H791" s="64"/>
      <c r="I791" s="64"/>
      <c r="J791" s="65"/>
      <c r="K791" s="65"/>
      <c r="L791" s="65"/>
      <c r="M791" s="59"/>
      <c r="N791" s="59"/>
    </row>
    <row r="792" spans="2:14" s="62" customFormat="1" ht="15">
      <c r="B792" s="64"/>
      <c r="C792" s="64"/>
      <c r="D792" s="64"/>
      <c r="E792" s="64"/>
      <c r="F792" s="64"/>
      <c r="G792" s="64"/>
      <c r="H792" s="64"/>
      <c r="I792" s="64"/>
      <c r="J792" s="65"/>
      <c r="K792" s="65"/>
      <c r="L792" s="65"/>
      <c r="M792" s="59"/>
      <c r="N792" s="59"/>
    </row>
    <row r="793" spans="2:14" s="62" customFormat="1" ht="15">
      <c r="B793" s="64"/>
      <c r="C793" s="64"/>
      <c r="D793" s="64"/>
      <c r="E793" s="64"/>
      <c r="F793" s="64"/>
      <c r="G793" s="64"/>
      <c r="H793" s="64"/>
      <c r="I793" s="64"/>
      <c r="J793" s="65"/>
      <c r="K793" s="65"/>
      <c r="L793" s="65"/>
      <c r="M793" s="59"/>
      <c r="N793" s="59"/>
    </row>
    <row r="794" spans="2:14" s="62" customFormat="1" ht="15">
      <c r="B794" s="64"/>
      <c r="C794" s="64"/>
      <c r="D794" s="64"/>
      <c r="E794" s="64"/>
      <c r="F794" s="64"/>
      <c r="G794" s="64"/>
      <c r="H794" s="64"/>
      <c r="I794" s="64"/>
      <c r="J794" s="65"/>
      <c r="K794" s="65"/>
      <c r="L794" s="65"/>
      <c r="M794" s="59"/>
      <c r="N794" s="59"/>
    </row>
    <row r="795" spans="2:14" s="62" customFormat="1" ht="15">
      <c r="B795" s="63"/>
      <c r="C795" s="63"/>
      <c r="D795" s="63"/>
      <c r="E795" s="64"/>
      <c r="F795" s="64"/>
      <c r="G795" s="64"/>
      <c r="H795" s="65"/>
      <c r="I795" s="65"/>
      <c r="J795" s="65"/>
      <c r="K795" s="65"/>
      <c r="L795" s="65"/>
      <c r="M795" s="59"/>
      <c r="N795" s="59"/>
    </row>
    <row r="796" spans="2:14" s="62" customFormat="1" ht="15">
      <c r="B796" s="63"/>
      <c r="C796" s="63"/>
      <c r="D796" s="63"/>
      <c r="E796" s="64"/>
      <c r="F796" s="64"/>
      <c r="G796" s="64"/>
      <c r="H796" s="65"/>
      <c r="I796" s="65"/>
      <c r="J796" s="65"/>
      <c r="K796" s="65"/>
      <c r="L796" s="65"/>
      <c r="M796" s="59"/>
      <c r="N796" s="59"/>
    </row>
    <row r="797" spans="2:14" s="62" customFormat="1" ht="15">
      <c r="B797" s="63"/>
      <c r="C797" s="63"/>
      <c r="D797" s="63"/>
      <c r="E797" s="64"/>
      <c r="F797" s="64"/>
      <c r="G797" s="64"/>
      <c r="H797" s="65"/>
      <c r="I797" s="65"/>
      <c r="J797" s="65"/>
      <c r="K797" s="65"/>
      <c r="L797" s="65"/>
      <c r="M797" s="59"/>
      <c r="N797" s="59"/>
    </row>
    <row r="798" spans="2:14" s="62" customFormat="1" ht="15">
      <c r="B798" s="63"/>
      <c r="C798" s="63"/>
      <c r="D798" s="63"/>
      <c r="E798" s="64"/>
      <c r="F798" s="64"/>
      <c r="G798" s="64"/>
      <c r="H798" s="65"/>
      <c r="I798" s="65"/>
      <c r="J798" s="65"/>
      <c r="K798" s="65"/>
      <c r="L798" s="65"/>
      <c r="M798" s="59"/>
      <c r="N798" s="59"/>
    </row>
    <row r="799" spans="2:14" s="62" customFormat="1" ht="15">
      <c r="B799" s="63"/>
      <c r="C799" s="63"/>
      <c r="D799" s="63"/>
      <c r="E799" s="64"/>
      <c r="F799" s="64"/>
      <c r="G799" s="64"/>
      <c r="H799" s="65"/>
      <c r="I799" s="65"/>
      <c r="J799" s="65"/>
      <c r="K799" s="65"/>
      <c r="L799" s="65"/>
      <c r="M799" s="59"/>
      <c r="N799" s="59"/>
    </row>
    <row r="800" spans="2:14" s="62" customFormat="1" ht="15">
      <c r="B800" s="63"/>
      <c r="C800" s="63"/>
      <c r="D800" s="63"/>
      <c r="E800" s="64"/>
      <c r="F800" s="64"/>
      <c r="G800" s="64"/>
      <c r="H800" s="65"/>
      <c r="I800" s="65"/>
      <c r="J800" s="65"/>
      <c r="K800" s="65"/>
      <c r="L800" s="65"/>
      <c r="M800" s="59"/>
      <c r="N800" s="59"/>
    </row>
    <row r="801" spans="2:14" s="62" customFormat="1" ht="15">
      <c r="B801" s="63"/>
      <c r="C801" s="63"/>
      <c r="D801" s="63"/>
      <c r="E801" s="64"/>
      <c r="F801" s="64"/>
      <c r="G801" s="64"/>
      <c r="H801" s="65"/>
      <c r="I801" s="65"/>
      <c r="J801" s="65"/>
      <c r="K801" s="65"/>
      <c r="L801" s="65"/>
      <c r="M801" s="59"/>
      <c r="N801" s="59"/>
    </row>
    <row r="802" spans="2:14" s="62" customFormat="1" ht="15">
      <c r="B802" s="63"/>
      <c r="C802" s="63"/>
      <c r="D802" s="63"/>
      <c r="E802" s="64"/>
      <c r="F802" s="64"/>
      <c r="G802" s="64"/>
      <c r="H802" s="65"/>
      <c r="I802" s="65"/>
      <c r="J802" s="65"/>
      <c r="K802" s="65"/>
      <c r="L802" s="65"/>
      <c r="M802" s="59"/>
      <c r="N802" s="59"/>
    </row>
    <row r="803" spans="2:14" s="62" customFormat="1" ht="15">
      <c r="B803" s="63"/>
      <c r="C803" s="63"/>
      <c r="D803" s="63"/>
      <c r="E803" s="64"/>
      <c r="F803" s="64"/>
      <c r="G803" s="64"/>
      <c r="H803" s="65"/>
      <c r="I803" s="65"/>
      <c r="J803" s="65"/>
      <c r="K803" s="65"/>
      <c r="L803" s="65"/>
      <c r="M803" s="59"/>
      <c r="N803" s="59"/>
    </row>
    <row r="804" spans="2:14" s="62" customFormat="1" ht="15">
      <c r="B804" s="63"/>
      <c r="C804" s="63"/>
      <c r="D804" s="63"/>
      <c r="E804" s="64"/>
      <c r="F804" s="64"/>
      <c r="G804" s="64"/>
      <c r="H804" s="65"/>
      <c r="I804" s="65"/>
      <c r="J804" s="65"/>
      <c r="K804" s="65"/>
      <c r="L804" s="65"/>
      <c r="M804" s="59"/>
      <c r="N804" s="59"/>
    </row>
    <row r="805" spans="2:14" s="62" customFormat="1" ht="15">
      <c r="B805" s="63"/>
      <c r="C805" s="63"/>
      <c r="D805" s="63"/>
      <c r="E805" s="64"/>
      <c r="F805" s="64"/>
      <c r="G805" s="64"/>
      <c r="H805" s="65"/>
      <c r="I805" s="65"/>
      <c r="J805" s="65"/>
      <c r="K805" s="65"/>
      <c r="L805" s="65"/>
      <c r="M805" s="59"/>
      <c r="N805" s="59"/>
    </row>
    <row r="806" spans="2:14" s="62" customFormat="1" ht="15">
      <c r="B806" s="63"/>
      <c r="C806" s="63"/>
      <c r="D806" s="63"/>
      <c r="E806" s="64"/>
      <c r="F806" s="64"/>
      <c r="G806" s="64"/>
      <c r="H806" s="65"/>
      <c r="I806" s="65"/>
      <c r="J806" s="65"/>
      <c r="K806" s="65"/>
      <c r="L806" s="65"/>
      <c r="M806" s="59"/>
      <c r="N806" s="59"/>
    </row>
    <row r="807" spans="2:14" s="62" customFormat="1" ht="15">
      <c r="B807" s="63"/>
      <c r="C807" s="63"/>
      <c r="D807" s="63"/>
      <c r="E807" s="64"/>
      <c r="F807" s="64"/>
      <c r="G807" s="64"/>
      <c r="H807" s="65"/>
      <c r="I807" s="65"/>
      <c r="J807" s="65"/>
      <c r="K807" s="65"/>
      <c r="L807" s="65"/>
      <c r="M807" s="59"/>
      <c r="N807" s="59"/>
    </row>
    <row r="808" spans="2:14" s="62" customFormat="1" ht="15">
      <c r="B808" s="63"/>
      <c r="C808" s="63"/>
      <c r="D808" s="63"/>
      <c r="E808" s="64"/>
      <c r="F808" s="64"/>
      <c r="G808" s="64"/>
      <c r="H808" s="65"/>
      <c r="I808" s="65"/>
      <c r="J808" s="65"/>
      <c r="K808" s="65"/>
      <c r="L808" s="65"/>
      <c r="M808" s="59"/>
      <c r="N808" s="59"/>
    </row>
    <row r="809" spans="2:14" s="62" customFormat="1" ht="15">
      <c r="B809" s="63"/>
      <c r="C809" s="63"/>
      <c r="D809" s="63"/>
      <c r="E809" s="64"/>
      <c r="F809" s="64"/>
      <c r="G809" s="64"/>
      <c r="H809" s="65"/>
      <c r="I809" s="65"/>
      <c r="J809" s="65"/>
      <c r="K809" s="65"/>
      <c r="L809" s="65"/>
      <c r="M809" s="59"/>
      <c r="N809" s="59"/>
    </row>
    <row r="810" spans="2:14" s="62" customFormat="1" ht="15">
      <c r="B810" s="63"/>
      <c r="C810" s="63"/>
      <c r="D810" s="63"/>
      <c r="E810" s="64"/>
      <c r="F810" s="64"/>
      <c r="G810" s="64"/>
      <c r="H810" s="65"/>
      <c r="I810" s="65"/>
      <c r="J810" s="65"/>
      <c r="K810" s="65"/>
      <c r="L810" s="65"/>
      <c r="M810" s="59"/>
      <c r="N810" s="59"/>
    </row>
    <row r="811" spans="2:14" s="62" customFormat="1" ht="15">
      <c r="B811" s="63"/>
      <c r="C811" s="63"/>
      <c r="D811" s="63"/>
      <c r="E811" s="64"/>
      <c r="F811" s="64"/>
      <c r="G811" s="64"/>
      <c r="H811" s="65"/>
      <c r="I811" s="65"/>
      <c r="J811" s="65"/>
      <c r="K811" s="65"/>
      <c r="L811" s="65"/>
      <c r="M811" s="59"/>
      <c r="N811" s="59"/>
    </row>
    <row r="812" spans="2:14" s="62" customFormat="1" ht="15">
      <c r="B812" s="63"/>
      <c r="C812" s="63"/>
      <c r="D812" s="63"/>
      <c r="E812" s="64"/>
      <c r="F812" s="64"/>
      <c r="G812" s="64"/>
      <c r="H812" s="65"/>
      <c r="I812" s="65"/>
      <c r="J812" s="65"/>
      <c r="K812" s="65"/>
      <c r="L812" s="65"/>
      <c r="M812" s="59"/>
      <c r="N812" s="59"/>
    </row>
    <row r="813" spans="2:14" s="62" customFormat="1" ht="15">
      <c r="B813" s="63"/>
      <c r="C813" s="63"/>
      <c r="D813" s="63"/>
      <c r="E813" s="64"/>
      <c r="F813" s="64"/>
      <c r="G813" s="64"/>
      <c r="H813" s="65"/>
      <c r="I813" s="65"/>
      <c r="J813" s="65"/>
      <c r="K813" s="65"/>
      <c r="L813" s="65"/>
      <c r="M813" s="59"/>
      <c r="N813" s="59"/>
    </row>
    <row r="814" spans="2:14" s="62" customFormat="1" ht="15">
      <c r="B814" s="63"/>
      <c r="C814" s="63"/>
      <c r="D814" s="63"/>
      <c r="E814" s="64"/>
      <c r="F814" s="64"/>
      <c r="G814" s="64"/>
      <c r="H814" s="65"/>
      <c r="I814" s="65"/>
      <c r="J814" s="65"/>
      <c r="K814" s="65"/>
      <c r="L814" s="65"/>
      <c r="M814" s="59"/>
      <c r="N814" s="59"/>
    </row>
    <row r="815" spans="2:14" s="62" customFormat="1" ht="15">
      <c r="B815" s="63"/>
      <c r="C815" s="63"/>
      <c r="D815" s="63"/>
      <c r="E815" s="64"/>
      <c r="F815" s="64"/>
      <c r="G815" s="64"/>
      <c r="H815" s="65"/>
      <c r="I815" s="65"/>
      <c r="J815" s="65"/>
      <c r="K815" s="65"/>
      <c r="L815" s="65"/>
      <c r="M815" s="59"/>
      <c r="N815" s="59"/>
    </row>
    <row r="816" spans="2:14" s="62" customFormat="1" ht="15">
      <c r="B816" s="63"/>
      <c r="C816" s="63"/>
      <c r="D816" s="63"/>
      <c r="E816" s="64"/>
      <c r="F816" s="64"/>
      <c r="G816" s="64"/>
      <c r="H816" s="65"/>
      <c r="I816" s="65"/>
      <c r="J816" s="65"/>
      <c r="K816" s="65"/>
      <c r="L816" s="65"/>
      <c r="M816" s="59"/>
      <c r="N816" s="59"/>
    </row>
    <row r="817" spans="2:14" s="62" customFormat="1" ht="15">
      <c r="B817" s="63"/>
      <c r="C817" s="63"/>
      <c r="D817" s="63"/>
      <c r="E817" s="64"/>
      <c r="F817" s="64"/>
      <c r="G817" s="64"/>
      <c r="H817" s="65"/>
      <c r="I817" s="65"/>
      <c r="J817" s="65"/>
      <c r="K817" s="65"/>
      <c r="L817" s="65"/>
      <c r="M817" s="59"/>
      <c r="N817" s="59"/>
    </row>
    <row r="818" spans="2:14" s="62" customFormat="1" ht="15">
      <c r="B818" s="63"/>
      <c r="C818" s="63"/>
      <c r="D818" s="63"/>
      <c r="E818" s="64"/>
      <c r="F818" s="64"/>
      <c r="G818" s="64"/>
      <c r="H818" s="65"/>
      <c r="I818" s="65"/>
      <c r="J818" s="65"/>
      <c r="K818" s="65"/>
      <c r="L818" s="65"/>
      <c r="M818" s="59"/>
      <c r="N818" s="59"/>
    </row>
    <row r="819" spans="2:14" s="62" customFormat="1" ht="15">
      <c r="B819" s="63"/>
      <c r="C819" s="63"/>
      <c r="D819" s="63"/>
      <c r="E819" s="64"/>
      <c r="F819" s="64"/>
      <c r="G819" s="64"/>
      <c r="H819" s="65"/>
      <c r="I819" s="65"/>
      <c r="J819" s="65"/>
      <c r="K819" s="65"/>
      <c r="L819" s="65"/>
      <c r="M819" s="59"/>
      <c r="N819" s="59"/>
    </row>
    <row r="820" spans="2:14" s="62" customFormat="1" ht="15">
      <c r="B820" s="63"/>
      <c r="C820" s="63"/>
      <c r="D820" s="63"/>
      <c r="E820" s="64"/>
      <c r="F820" s="64"/>
      <c r="G820" s="64"/>
      <c r="H820" s="65"/>
      <c r="I820" s="65"/>
      <c r="J820" s="65"/>
      <c r="K820" s="65"/>
      <c r="L820" s="65"/>
      <c r="M820" s="59"/>
      <c r="N820" s="59"/>
    </row>
    <row r="821" spans="2:14" s="62" customFormat="1" ht="15">
      <c r="B821" s="63"/>
      <c r="C821" s="63"/>
      <c r="D821" s="63"/>
      <c r="E821" s="64"/>
      <c r="F821" s="64"/>
      <c r="G821" s="64"/>
      <c r="H821" s="65"/>
      <c r="I821" s="65"/>
      <c r="J821" s="65"/>
      <c r="K821" s="65"/>
      <c r="L821" s="65"/>
      <c r="M821" s="59"/>
      <c r="N821" s="59"/>
    </row>
    <row r="822" spans="2:14" s="62" customFormat="1" ht="15">
      <c r="B822" s="63"/>
      <c r="C822" s="63"/>
      <c r="D822" s="63"/>
      <c r="E822" s="64"/>
      <c r="F822" s="64"/>
      <c r="G822" s="64"/>
      <c r="H822" s="65"/>
      <c r="I822" s="65"/>
      <c r="J822" s="65"/>
      <c r="K822" s="65"/>
      <c r="L822" s="65"/>
      <c r="M822" s="59"/>
      <c r="N822" s="59"/>
    </row>
    <row r="823" spans="2:14" s="62" customFormat="1" ht="15">
      <c r="B823" s="63"/>
      <c r="C823" s="63"/>
      <c r="D823" s="63"/>
      <c r="E823" s="64"/>
      <c r="F823" s="64"/>
      <c r="G823" s="64"/>
      <c r="H823" s="65"/>
      <c r="I823" s="65"/>
      <c r="J823" s="65"/>
      <c r="K823" s="65"/>
      <c r="L823" s="65"/>
      <c r="M823" s="59"/>
      <c r="N823" s="59"/>
    </row>
    <row r="824" spans="2:14" s="62" customFormat="1" ht="15">
      <c r="B824" s="63"/>
      <c r="C824" s="63"/>
      <c r="D824" s="63"/>
      <c r="E824" s="64"/>
      <c r="F824" s="64"/>
      <c r="G824" s="64"/>
      <c r="H824" s="65"/>
      <c r="I824" s="65"/>
      <c r="J824" s="65"/>
      <c r="K824" s="65"/>
      <c r="L824" s="65"/>
      <c r="M824" s="59"/>
      <c r="N824" s="59"/>
    </row>
    <row r="825" spans="2:14" s="62" customFormat="1" ht="15">
      <c r="B825" s="63"/>
      <c r="C825" s="63"/>
      <c r="D825" s="63"/>
      <c r="E825" s="64"/>
      <c r="F825" s="64"/>
      <c r="G825" s="64"/>
      <c r="H825" s="65"/>
      <c r="I825" s="65"/>
      <c r="J825" s="65"/>
      <c r="K825" s="65"/>
      <c r="L825" s="65"/>
      <c r="M825" s="59"/>
      <c r="N825" s="59"/>
    </row>
    <row r="826" spans="2:14" s="62" customFormat="1" ht="15">
      <c r="B826" s="63"/>
      <c r="C826" s="63"/>
      <c r="D826" s="63"/>
      <c r="E826" s="64"/>
      <c r="F826" s="64"/>
      <c r="G826" s="64"/>
      <c r="H826" s="65"/>
      <c r="I826" s="65"/>
      <c r="J826" s="65"/>
      <c r="K826" s="65"/>
      <c r="L826" s="65"/>
      <c r="M826" s="59"/>
      <c r="N826" s="59"/>
    </row>
    <row r="827" spans="2:14" s="62" customFormat="1" ht="15">
      <c r="B827" s="63"/>
      <c r="C827" s="63"/>
      <c r="D827" s="63"/>
      <c r="E827" s="64"/>
      <c r="F827" s="64"/>
      <c r="G827" s="64"/>
      <c r="H827" s="65"/>
      <c r="I827" s="65"/>
      <c r="J827" s="65"/>
      <c r="K827" s="65"/>
      <c r="L827" s="65"/>
      <c r="M827" s="59"/>
      <c r="N827" s="59"/>
    </row>
    <row r="828" spans="2:14" s="62" customFormat="1" ht="15">
      <c r="B828" s="63"/>
      <c r="C828" s="63"/>
      <c r="D828" s="63"/>
      <c r="E828" s="64"/>
      <c r="F828" s="64"/>
      <c r="G828" s="64"/>
      <c r="H828" s="65"/>
      <c r="I828" s="65"/>
      <c r="J828" s="65"/>
      <c r="K828" s="65"/>
      <c r="L828" s="65"/>
      <c r="M828" s="59"/>
      <c r="N828" s="59"/>
    </row>
    <row r="829" spans="2:14" s="62" customFormat="1" ht="15">
      <c r="B829" s="63"/>
      <c r="C829" s="63"/>
      <c r="D829" s="63"/>
      <c r="E829" s="64"/>
      <c r="F829" s="64"/>
      <c r="G829" s="64"/>
      <c r="H829" s="65"/>
      <c r="I829" s="65"/>
      <c r="J829" s="65"/>
      <c r="K829" s="65"/>
      <c r="L829" s="65"/>
      <c r="M829" s="59"/>
      <c r="N829" s="59"/>
    </row>
    <row r="830" spans="2:14" s="62" customFormat="1" ht="15">
      <c r="B830" s="63"/>
      <c r="C830" s="63"/>
      <c r="D830" s="63"/>
      <c r="E830" s="64"/>
      <c r="F830" s="64"/>
      <c r="G830" s="64"/>
      <c r="H830" s="65"/>
      <c r="I830" s="65"/>
      <c r="J830" s="65"/>
      <c r="K830" s="65"/>
      <c r="L830" s="65"/>
      <c r="M830" s="59"/>
      <c r="N830" s="59"/>
    </row>
    <row r="831" spans="2:14" s="62" customFormat="1" ht="15">
      <c r="B831" s="63"/>
      <c r="C831" s="63"/>
      <c r="D831" s="63"/>
      <c r="E831" s="64"/>
      <c r="F831" s="64"/>
      <c r="G831" s="64"/>
      <c r="H831" s="65"/>
      <c r="I831" s="65"/>
      <c r="J831" s="65"/>
      <c r="K831" s="65"/>
      <c r="L831" s="65"/>
      <c r="M831" s="59"/>
      <c r="N831" s="59"/>
    </row>
    <row r="832" spans="2:14" s="62" customFormat="1" ht="15">
      <c r="B832" s="63"/>
      <c r="C832" s="63"/>
      <c r="D832" s="63"/>
      <c r="E832" s="64"/>
      <c r="F832" s="64"/>
      <c r="G832" s="64"/>
      <c r="H832" s="65"/>
      <c r="I832" s="65"/>
      <c r="J832" s="65"/>
      <c r="K832" s="65"/>
      <c r="L832" s="65"/>
      <c r="M832" s="59"/>
      <c r="N832" s="59"/>
    </row>
    <row r="833" spans="2:14" s="62" customFormat="1" ht="15">
      <c r="B833" s="63"/>
      <c r="C833" s="63"/>
      <c r="D833" s="63"/>
      <c r="E833" s="64"/>
      <c r="F833" s="64"/>
      <c r="G833" s="64"/>
      <c r="H833" s="65"/>
      <c r="I833" s="65"/>
      <c r="J833" s="65"/>
      <c r="K833" s="65"/>
      <c r="L833" s="65"/>
      <c r="M833" s="59"/>
      <c r="N833" s="59"/>
    </row>
    <row r="834" spans="2:14" s="62" customFormat="1" ht="15">
      <c r="B834" s="63"/>
      <c r="C834" s="63"/>
      <c r="D834" s="63"/>
      <c r="E834" s="64"/>
      <c r="F834" s="64"/>
      <c r="G834" s="64"/>
      <c r="H834" s="65"/>
      <c r="I834" s="65"/>
      <c r="J834" s="65"/>
      <c r="K834" s="65"/>
      <c r="L834" s="65"/>
      <c r="M834" s="59"/>
      <c r="N834" s="59"/>
    </row>
    <row r="835" spans="2:14" s="62" customFormat="1" ht="15">
      <c r="B835" s="63"/>
      <c r="C835" s="63"/>
      <c r="D835" s="63"/>
      <c r="E835" s="64"/>
      <c r="F835" s="64"/>
      <c r="G835" s="64"/>
      <c r="H835" s="65"/>
      <c r="I835" s="65"/>
      <c r="J835" s="65"/>
      <c r="K835" s="65"/>
      <c r="L835" s="65"/>
      <c r="M835" s="59"/>
      <c r="N835" s="59"/>
    </row>
    <row r="836" spans="2:14" s="62" customFormat="1" ht="15">
      <c r="B836" s="63"/>
      <c r="C836" s="63"/>
      <c r="D836" s="63"/>
      <c r="E836" s="64"/>
      <c r="F836" s="64"/>
      <c r="G836" s="64"/>
      <c r="H836" s="65"/>
      <c r="I836" s="65"/>
      <c r="J836" s="65"/>
      <c r="K836" s="65"/>
      <c r="L836" s="65"/>
      <c r="M836" s="59"/>
      <c r="N836" s="59"/>
    </row>
    <row r="837" spans="2:14" s="62" customFormat="1" ht="15">
      <c r="B837" s="63"/>
      <c r="C837" s="63"/>
      <c r="D837" s="63"/>
      <c r="E837" s="64"/>
      <c r="F837" s="64"/>
      <c r="G837" s="64"/>
      <c r="H837" s="65"/>
      <c r="I837" s="65"/>
      <c r="J837" s="65"/>
      <c r="K837" s="65"/>
      <c r="L837" s="65"/>
      <c r="M837" s="59"/>
      <c r="N837" s="59"/>
    </row>
    <row r="838" spans="2:14" s="62" customFormat="1" ht="15">
      <c r="B838" s="63"/>
      <c r="C838" s="63"/>
      <c r="D838" s="63"/>
      <c r="E838" s="64"/>
      <c r="F838" s="64"/>
      <c r="G838" s="64"/>
      <c r="H838" s="65"/>
      <c r="I838" s="65"/>
      <c r="J838" s="65"/>
      <c r="K838" s="65"/>
      <c r="L838" s="65"/>
      <c r="M838" s="59"/>
      <c r="N838" s="59"/>
    </row>
    <row r="839" spans="2:14" s="62" customFormat="1" ht="15">
      <c r="B839" s="63"/>
      <c r="C839" s="63"/>
      <c r="D839" s="63"/>
      <c r="E839" s="64"/>
      <c r="F839" s="64"/>
      <c r="G839" s="64"/>
      <c r="H839" s="65"/>
      <c r="I839" s="65"/>
      <c r="J839" s="65"/>
      <c r="K839" s="65"/>
      <c r="L839" s="65"/>
      <c r="M839" s="59"/>
      <c r="N839" s="59"/>
    </row>
    <row r="840" spans="2:14" s="62" customFormat="1" ht="15">
      <c r="B840" s="63"/>
      <c r="C840" s="63"/>
      <c r="D840" s="63"/>
      <c r="E840" s="64"/>
      <c r="F840" s="64"/>
      <c r="G840" s="64"/>
      <c r="H840" s="65"/>
      <c r="I840" s="65"/>
      <c r="J840" s="65"/>
      <c r="K840" s="65"/>
      <c r="L840" s="65"/>
      <c r="M840" s="59"/>
      <c r="N840" s="59"/>
    </row>
    <row r="841" spans="2:14" s="62" customFormat="1" ht="15">
      <c r="B841" s="63"/>
      <c r="C841" s="63"/>
      <c r="D841" s="63"/>
      <c r="E841" s="64"/>
      <c r="F841" s="64"/>
      <c r="G841" s="64"/>
      <c r="H841" s="65"/>
      <c r="I841" s="65"/>
      <c r="J841" s="65"/>
      <c r="K841" s="65"/>
      <c r="L841" s="65"/>
      <c r="M841" s="59"/>
      <c r="N841" s="59"/>
    </row>
    <row r="842" spans="2:14" s="62" customFormat="1" ht="15">
      <c r="B842" s="63"/>
      <c r="C842" s="63"/>
      <c r="D842" s="63"/>
      <c r="E842" s="64"/>
      <c r="F842" s="64"/>
      <c r="G842" s="64"/>
      <c r="H842" s="65"/>
      <c r="I842" s="65"/>
      <c r="J842" s="65"/>
      <c r="K842" s="65"/>
      <c r="L842" s="65"/>
      <c r="M842" s="59"/>
      <c r="N842" s="59"/>
    </row>
    <row r="843" spans="2:14" s="62" customFormat="1" ht="15">
      <c r="B843" s="63"/>
      <c r="C843" s="63"/>
      <c r="D843" s="63"/>
      <c r="E843" s="64"/>
      <c r="F843" s="64"/>
      <c r="G843" s="64"/>
      <c r="H843" s="65"/>
      <c r="I843" s="65"/>
      <c r="J843" s="65"/>
      <c r="K843" s="65"/>
      <c r="L843" s="65"/>
      <c r="M843" s="59"/>
      <c r="N843" s="59"/>
    </row>
    <row r="844" spans="2:14" s="62" customFormat="1" ht="15">
      <c r="B844" s="63"/>
      <c r="C844" s="63"/>
      <c r="D844" s="63"/>
      <c r="E844" s="64"/>
      <c r="F844" s="64"/>
      <c r="G844" s="64"/>
      <c r="H844" s="65"/>
      <c r="I844" s="65"/>
      <c r="J844" s="65"/>
      <c r="K844" s="65"/>
      <c r="L844" s="65"/>
      <c r="M844" s="59"/>
      <c r="N844" s="59"/>
    </row>
    <row r="845" spans="2:14" s="62" customFormat="1" ht="15">
      <c r="B845" s="63"/>
      <c r="C845" s="63"/>
      <c r="D845" s="63"/>
      <c r="E845" s="64"/>
      <c r="F845" s="64"/>
      <c r="G845" s="64"/>
      <c r="H845" s="65"/>
      <c r="I845" s="65"/>
      <c r="J845" s="65"/>
      <c r="K845" s="65"/>
      <c r="L845" s="65"/>
      <c r="M845" s="59"/>
      <c r="N845" s="59"/>
    </row>
    <row r="846" spans="2:14" s="62" customFormat="1" ht="15">
      <c r="B846" s="63"/>
      <c r="C846" s="63"/>
      <c r="D846" s="63"/>
      <c r="E846" s="64"/>
      <c r="F846" s="64"/>
      <c r="G846" s="64"/>
      <c r="H846" s="65"/>
      <c r="I846" s="65"/>
      <c r="J846" s="65"/>
      <c r="K846" s="65"/>
      <c r="L846" s="65"/>
      <c r="M846" s="59"/>
      <c r="N846" s="59"/>
    </row>
    <row r="847" spans="2:14" s="62" customFormat="1" ht="15">
      <c r="B847" s="63"/>
      <c r="C847" s="63"/>
      <c r="D847" s="63"/>
      <c r="E847" s="64"/>
      <c r="F847" s="64"/>
      <c r="G847" s="64"/>
      <c r="H847" s="65"/>
      <c r="I847" s="65"/>
      <c r="J847" s="65"/>
      <c r="K847" s="65"/>
      <c r="L847" s="65"/>
      <c r="M847" s="59"/>
      <c r="N847" s="59"/>
    </row>
    <row r="848" spans="2:14" s="62" customFormat="1" ht="15">
      <c r="B848" s="63"/>
      <c r="C848" s="63"/>
      <c r="D848" s="63"/>
      <c r="E848" s="64"/>
      <c r="F848" s="64"/>
      <c r="G848" s="64"/>
      <c r="H848" s="65"/>
      <c r="I848" s="65"/>
      <c r="J848" s="65"/>
      <c r="K848" s="65"/>
      <c r="L848" s="65"/>
      <c r="M848" s="59"/>
      <c r="N848" s="59"/>
    </row>
    <row r="849" spans="2:14" s="62" customFormat="1" ht="15">
      <c r="B849" s="63"/>
      <c r="C849" s="63"/>
      <c r="D849" s="63"/>
      <c r="E849" s="64"/>
      <c r="F849" s="64"/>
      <c r="G849" s="64"/>
      <c r="H849" s="65"/>
      <c r="I849" s="65"/>
      <c r="J849" s="65"/>
      <c r="K849" s="65"/>
      <c r="L849" s="65"/>
      <c r="M849" s="59"/>
      <c r="N849" s="59"/>
    </row>
    <row r="850" spans="2:14" s="62" customFormat="1" ht="15">
      <c r="B850" s="63"/>
      <c r="C850" s="63"/>
      <c r="D850" s="63"/>
      <c r="E850" s="64"/>
      <c r="F850" s="64"/>
      <c r="G850" s="64"/>
      <c r="H850" s="65"/>
      <c r="I850" s="65"/>
      <c r="J850" s="65"/>
      <c r="K850" s="65"/>
      <c r="L850" s="65"/>
      <c r="M850" s="59"/>
      <c r="N850" s="59"/>
    </row>
    <row r="851" spans="2:14" s="62" customFormat="1" ht="15">
      <c r="B851" s="63"/>
      <c r="C851" s="63"/>
      <c r="D851" s="63"/>
      <c r="E851" s="64"/>
      <c r="F851" s="64"/>
      <c r="G851" s="64"/>
      <c r="H851" s="65"/>
      <c r="I851" s="65"/>
      <c r="J851" s="65"/>
      <c r="K851" s="65"/>
      <c r="L851" s="65"/>
      <c r="M851" s="59"/>
      <c r="N851" s="59"/>
    </row>
    <row r="852" spans="2:14" s="62" customFormat="1" ht="15">
      <c r="B852" s="63"/>
      <c r="C852" s="63"/>
      <c r="D852" s="63"/>
      <c r="E852" s="64"/>
      <c r="F852" s="64"/>
      <c r="G852" s="64"/>
      <c r="H852" s="65"/>
      <c r="I852" s="65"/>
      <c r="J852" s="65"/>
      <c r="K852" s="65"/>
      <c r="L852" s="65"/>
      <c r="M852" s="59"/>
      <c r="N852" s="59"/>
    </row>
    <row r="853" spans="2:14" s="62" customFormat="1" ht="15">
      <c r="B853" s="63"/>
      <c r="C853" s="63"/>
      <c r="D853" s="63"/>
      <c r="E853" s="64"/>
      <c r="F853" s="64"/>
      <c r="G853" s="64"/>
      <c r="H853" s="65"/>
      <c r="I853" s="65"/>
      <c r="J853" s="65"/>
      <c r="K853" s="65"/>
      <c r="L853" s="65"/>
      <c r="M853" s="59"/>
      <c r="N853" s="59"/>
    </row>
    <row r="854" spans="2:14" s="62" customFormat="1" ht="15">
      <c r="B854" s="63"/>
      <c r="C854" s="63"/>
      <c r="D854" s="63"/>
      <c r="E854" s="64"/>
      <c r="F854" s="64"/>
      <c r="G854" s="64"/>
      <c r="H854" s="65"/>
      <c r="I854" s="65"/>
      <c r="J854" s="65"/>
      <c r="K854" s="65"/>
      <c r="L854" s="65"/>
      <c r="M854" s="59"/>
      <c r="N854" s="59"/>
    </row>
    <row r="855" spans="2:14" s="62" customFormat="1" ht="15">
      <c r="B855" s="63"/>
      <c r="C855" s="63"/>
      <c r="D855" s="63"/>
      <c r="E855" s="64"/>
      <c r="F855" s="64"/>
      <c r="G855" s="64"/>
      <c r="H855" s="65"/>
      <c r="I855" s="65"/>
      <c r="J855" s="65"/>
      <c r="K855" s="65"/>
      <c r="L855" s="65"/>
      <c r="M855" s="59"/>
      <c r="N855" s="59"/>
    </row>
    <row r="856" spans="2:14" s="62" customFormat="1" ht="15">
      <c r="B856" s="63"/>
      <c r="C856" s="63"/>
      <c r="D856" s="63"/>
      <c r="E856" s="64"/>
      <c r="F856" s="64"/>
      <c r="G856" s="64"/>
      <c r="H856" s="65"/>
      <c r="I856" s="65"/>
      <c r="J856" s="65"/>
      <c r="K856" s="65"/>
      <c r="L856" s="65"/>
      <c r="M856" s="59"/>
      <c r="N856" s="59"/>
    </row>
    <row r="857" spans="2:14" s="62" customFormat="1" ht="15">
      <c r="B857" s="63"/>
      <c r="C857" s="63"/>
      <c r="D857" s="63"/>
      <c r="E857" s="64"/>
      <c r="F857" s="64"/>
      <c r="G857" s="64"/>
      <c r="H857" s="65"/>
      <c r="I857" s="65"/>
      <c r="J857" s="65"/>
      <c r="K857" s="65"/>
      <c r="L857" s="65"/>
      <c r="M857" s="59"/>
      <c r="N857" s="59"/>
    </row>
    <row r="858" spans="2:14" s="62" customFormat="1" ht="15">
      <c r="B858" s="63"/>
      <c r="C858" s="63"/>
      <c r="D858" s="63"/>
      <c r="E858" s="64"/>
      <c r="F858" s="64"/>
      <c r="G858" s="64"/>
      <c r="H858" s="65"/>
      <c r="I858" s="65"/>
      <c r="J858" s="65"/>
      <c r="K858" s="65"/>
      <c r="L858" s="65"/>
      <c r="M858" s="59"/>
      <c r="N858" s="59"/>
    </row>
    <row r="859" spans="2:14" s="62" customFormat="1" ht="15">
      <c r="B859" s="63"/>
      <c r="C859" s="63"/>
      <c r="D859" s="63"/>
      <c r="E859" s="64"/>
      <c r="F859" s="64"/>
      <c r="G859" s="64"/>
      <c r="H859" s="65"/>
      <c r="I859" s="65"/>
      <c r="J859" s="65"/>
      <c r="K859" s="65"/>
      <c r="L859" s="65"/>
      <c r="M859" s="59"/>
      <c r="N859" s="59"/>
    </row>
    <row r="860" spans="2:14" s="62" customFormat="1" ht="15">
      <c r="B860" s="63"/>
      <c r="C860" s="63"/>
      <c r="D860" s="63"/>
      <c r="E860" s="64"/>
      <c r="F860" s="64"/>
      <c r="G860" s="64"/>
      <c r="H860" s="65"/>
      <c r="I860" s="65"/>
      <c r="J860" s="65"/>
      <c r="K860" s="65"/>
      <c r="L860" s="65"/>
      <c r="M860" s="59"/>
      <c r="N860" s="59"/>
    </row>
    <row r="861" spans="2:14" s="62" customFormat="1" ht="15">
      <c r="B861" s="63"/>
      <c r="C861" s="63"/>
      <c r="D861" s="63"/>
      <c r="E861" s="64"/>
      <c r="F861" s="64"/>
      <c r="G861" s="64"/>
      <c r="H861" s="65"/>
      <c r="I861" s="65"/>
      <c r="J861" s="65"/>
      <c r="K861" s="65"/>
      <c r="L861" s="65"/>
      <c r="M861" s="59"/>
      <c r="N861" s="59"/>
    </row>
    <row r="862" spans="2:14" s="62" customFormat="1" ht="15">
      <c r="B862" s="63"/>
      <c r="C862" s="63"/>
      <c r="D862" s="63"/>
      <c r="E862" s="64"/>
      <c r="F862" s="64"/>
      <c r="G862" s="64"/>
      <c r="H862" s="65"/>
      <c r="I862" s="65"/>
      <c r="J862" s="65"/>
      <c r="K862" s="65"/>
      <c r="L862" s="65"/>
      <c r="M862" s="59"/>
      <c r="N862" s="59"/>
    </row>
    <row r="863" spans="2:14" s="62" customFormat="1" ht="15">
      <c r="B863" s="63"/>
      <c r="C863" s="63"/>
      <c r="D863" s="63"/>
      <c r="E863" s="64"/>
      <c r="F863" s="64"/>
      <c r="G863" s="64"/>
      <c r="H863" s="65"/>
      <c r="I863" s="65"/>
      <c r="J863" s="65"/>
      <c r="K863" s="65"/>
      <c r="L863" s="65"/>
      <c r="M863" s="59"/>
      <c r="N863" s="59"/>
    </row>
    <row r="864" spans="2:14" s="62" customFormat="1" ht="15">
      <c r="B864" s="63"/>
      <c r="C864" s="63"/>
      <c r="D864" s="63"/>
      <c r="E864" s="64"/>
      <c r="F864" s="64"/>
      <c r="G864" s="64"/>
      <c r="H864" s="65"/>
      <c r="I864" s="65"/>
      <c r="J864" s="65"/>
      <c r="K864" s="65"/>
      <c r="L864" s="65"/>
      <c r="M864" s="59"/>
      <c r="N864" s="59"/>
    </row>
    <row r="865" spans="2:14" s="62" customFormat="1" ht="15">
      <c r="B865" s="63"/>
      <c r="C865" s="63"/>
      <c r="D865" s="63"/>
      <c r="E865" s="64"/>
      <c r="F865" s="64"/>
      <c r="G865" s="64"/>
      <c r="H865" s="65"/>
      <c r="I865" s="65"/>
      <c r="J865" s="65"/>
      <c r="K865" s="65"/>
      <c r="L865" s="65"/>
      <c r="M865" s="59"/>
      <c r="N865" s="59"/>
    </row>
    <row r="866" spans="2:14" s="62" customFormat="1" ht="15">
      <c r="B866" s="63"/>
      <c r="C866" s="63"/>
      <c r="D866" s="63"/>
      <c r="E866" s="64"/>
      <c r="F866" s="64"/>
      <c r="G866" s="64"/>
      <c r="H866" s="65"/>
      <c r="I866" s="65"/>
      <c r="J866" s="65"/>
      <c r="K866" s="65"/>
      <c r="L866" s="65"/>
      <c r="M866" s="59"/>
      <c r="N866" s="59"/>
    </row>
    <row r="867" spans="2:14" s="62" customFormat="1" ht="15">
      <c r="B867" s="63"/>
      <c r="C867" s="63"/>
      <c r="D867" s="63"/>
      <c r="E867" s="64"/>
      <c r="F867" s="64"/>
      <c r="G867" s="64"/>
      <c r="H867" s="65"/>
      <c r="I867" s="65"/>
      <c r="J867" s="65"/>
      <c r="K867" s="65"/>
      <c r="L867" s="65"/>
      <c r="M867" s="59"/>
      <c r="N867" s="59"/>
    </row>
    <row r="868" spans="2:14" s="62" customFormat="1" ht="15">
      <c r="B868" s="63"/>
      <c r="C868" s="63"/>
      <c r="D868" s="63"/>
      <c r="E868" s="64"/>
      <c r="F868" s="64"/>
      <c r="G868" s="64"/>
      <c r="H868" s="65"/>
      <c r="I868" s="65"/>
      <c r="J868" s="65"/>
      <c r="K868" s="65"/>
      <c r="L868" s="65"/>
      <c r="M868" s="59"/>
      <c r="N868" s="59"/>
    </row>
    <row r="869" spans="2:14" s="62" customFormat="1" ht="15">
      <c r="B869" s="63"/>
      <c r="C869" s="63"/>
      <c r="D869" s="63"/>
      <c r="E869" s="64"/>
      <c r="F869" s="64"/>
      <c r="G869" s="64"/>
      <c r="H869" s="65"/>
      <c r="I869" s="65"/>
      <c r="J869" s="65"/>
      <c r="K869" s="65"/>
      <c r="L869" s="65"/>
      <c r="M869" s="59"/>
      <c r="N869" s="59"/>
    </row>
    <row r="870" spans="2:14" s="62" customFormat="1" ht="15">
      <c r="B870" s="63"/>
      <c r="C870" s="63"/>
      <c r="D870" s="63"/>
      <c r="E870" s="64"/>
      <c r="F870" s="64"/>
      <c r="G870" s="64"/>
      <c r="H870" s="65"/>
      <c r="I870" s="65"/>
      <c r="J870" s="65"/>
      <c r="K870" s="65"/>
      <c r="L870" s="65"/>
      <c r="M870" s="59"/>
      <c r="N870" s="59"/>
    </row>
    <row r="871" spans="2:14" s="62" customFormat="1" ht="15">
      <c r="B871" s="63"/>
      <c r="C871" s="63"/>
      <c r="D871" s="63"/>
      <c r="E871" s="64"/>
      <c r="F871" s="64"/>
      <c r="G871" s="64"/>
      <c r="H871" s="65"/>
      <c r="I871" s="65"/>
      <c r="J871" s="65"/>
      <c r="K871" s="65"/>
      <c r="L871" s="65"/>
      <c r="M871" s="59"/>
      <c r="N871" s="59"/>
    </row>
    <row r="872" spans="2:14" s="62" customFormat="1" ht="15">
      <c r="B872" s="63"/>
      <c r="C872" s="63"/>
      <c r="D872" s="63"/>
      <c r="E872" s="64"/>
      <c r="F872" s="64"/>
      <c r="G872" s="64"/>
      <c r="H872" s="65"/>
      <c r="I872" s="65"/>
      <c r="J872" s="65"/>
      <c r="K872" s="65"/>
      <c r="L872" s="65"/>
      <c r="M872" s="59"/>
      <c r="N872" s="59"/>
    </row>
    <row r="873" spans="2:14" s="62" customFormat="1" ht="15">
      <c r="B873" s="63"/>
      <c r="C873" s="63"/>
      <c r="D873" s="63"/>
      <c r="E873" s="64"/>
      <c r="F873" s="64"/>
      <c r="G873" s="64"/>
      <c r="H873" s="65"/>
      <c r="I873" s="65"/>
      <c r="J873" s="65"/>
      <c r="K873" s="65"/>
      <c r="L873" s="65"/>
      <c r="M873" s="59"/>
      <c r="N873" s="59"/>
    </row>
    <row r="874" spans="2:14" s="62" customFormat="1" ht="15">
      <c r="B874" s="63"/>
      <c r="C874" s="63"/>
      <c r="D874" s="63"/>
      <c r="E874" s="64"/>
      <c r="F874" s="64"/>
      <c r="G874" s="64"/>
      <c r="H874" s="65"/>
      <c r="I874" s="65"/>
      <c r="J874" s="65"/>
      <c r="K874" s="65"/>
      <c r="L874" s="65"/>
      <c r="M874" s="59"/>
      <c r="N874" s="59"/>
    </row>
    <row r="875" spans="2:14" s="62" customFormat="1" ht="15">
      <c r="B875" s="63"/>
      <c r="C875" s="63"/>
      <c r="D875" s="63"/>
      <c r="E875" s="64"/>
      <c r="F875" s="64"/>
      <c r="G875" s="64"/>
      <c r="H875" s="65"/>
      <c r="I875" s="65"/>
      <c r="J875" s="65"/>
      <c r="K875" s="65"/>
      <c r="L875" s="65"/>
      <c r="M875" s="59"/>
      <c r="N875" s="59"/>
    </row>
    <row r="876" spans="2:14" s="62" customFormat="1" ht="15">
      <c r="B876" s="63"/>
      <c r="C876" s="63"/>
      <c r="D876" s="63"/>
      <c r="E876" s="64"/>
      <c r="F876" s="64"/>
      <c r="G876" s="64"/>
      <c r="H876" s="65"/>
      <c r="I876" s="65"/>
      <c r="J876" s="65"/>
      <c r="K876" s="65"/>
      <c r="L876" s="65"/>
      <c r="M876" s="59"/>
      <c r="N876" s="59"/>
    </row>
    <row r="877" spans="2:14" s="62" customFormat="1" ht="15">
      <c r="B877" s="63"/>
      <c r="C877" s="63"/>
      <c r="D877" s="63"/>
      <c r="E877" s="64"/>
      <c r="F877" s="64"/>
      <c r="G877" s="64"/>
      <c r="H877" s="65"/>
      <c r="I877" s="65"/>
      <c r="J877" s="65"/>
      <c r="K877" s="65"/>
      <c r="L877" s="65"/>
      <c r="M877" s="59"/>
      <c r="N877" s="59"/>
    </row>
    <row r="878" spans="2:14" s="62" customFormat="1" ht="15">
      <c r="B878" s="63"/>
      <c r="C878" s="63"/>
      <c r="D878" s="63"/>
      <c r="E878" s="64"/>
      <c r="F878" s="64"/>
      <c r="G878" s="64"/>
      <c r="H878" s="65"/>
      <c r="I878" s="65"/>
      <c r="J878" s="65"/>
      <c r="K878" s="65"/>
      <c r="L878" s="65"/>
      <c r="M878" s="59"/>
      <c r="N878" s="59"/>
    </row>
    <row r="879" spans="2:14" s="62" customFormat="1" ht="15">
      <c r="B879" s="63"/>
      <c r="C879" s="63"/>
      <c r="D879" s="63"/>
      <c r="E879" s="64"/>
      <c r="F879" s="64"/>
      <c r="G879" s="64"/>
      <c r="H879" s="65"/>
      <c r="I879" s="65"/>
      <c r="J879" s="65"/>
      <c r="K879" s="65"/>
      <c r="L879" s="65"/>
      <c r="M879" s="59"/>
      <c r="N879" s="59"/>
    </row>
    <row r="880" spans="2:14" s="62" customFormat="1" ht="15">
      <c r="B880" s="63"/>
      <c r="C880" s="63"/>
      <c r="D880" s="63"/>
      <c r="E880" s="64"/>
      <c r="F880" s="64"/>
      <c r="G880" s="64"/>
      <c r="H880" s="65"/>
      <c r="I880" s="65"/>
      <c r="J880" s="65"/>
      <c r="K880" s="65"/>
      <c r="L880" s="65"/>
      <c r="M880" s="59"/>
      <c r="N880" s="59"/>
    </row>
    <row r="881" spans="2:14" s="62" customFormat="1" ht="15">
      <c r="B881" s="63"/>
      <c r="C881" s="63"/>
      <c r="D881" s="63"/>
      <c r="E881" s="64"/>
      <c r="F881" s="64"/>
      <c r="G881" s="64"/>
      <c r="H881" s="65"/>
      <c r="I881" s="65"/>
      <c r="J881" s="65"/>
      <c r="K881" s="65"/>
      <c r="L881" s="65"/>
      <c r="M881" s="59"/>
      <c r="N881" s="59"/>
    </row>
    <row r="882" spans="2:14" s="62" customFormat="1" ht="15">
      <c r="B882" s="63"/>
      <c r="C882" s="63"/>
      <c r="D882" s="63"/>
      <c r="E882" s="64"/>
      <c r="F882" s="64"/>
      <c r="G882" s="64"/>
      <c r="H882" s="65"/>
      <c r="I882" s="65"/>
      <c r="J882" s="65"/>
      <c r="K882" s="65"/>
      <c r="L882" s="65"/>
      <c r="M882" s="59"/>
      <c r="N882" s="59"/>
    </row>
    <row r="883" spans="2:14" s="62" customFormat="1" ht="15">
      <c r="B883" s="63"/>
      <c r="C883" s="63"/>
      <c r="D883" s="63"/>
      <c r="E883" s="64"/>
      <c r="F883" s="64"/>
      <c r="G883" s="64"/>
      <c r="H883" s="65"/>
      <c r="I883" s="65"/>
      <c r="J883" s="65"/>
      <c r="K883" s="65"/>
      <c r="L883" s="65"/>
      <c r="M883" s="59"/>
      <c r="N883" s="59"/>
    </row>
    <row r="884" spans="2:14" s="62" customFormat="1" ht="15">
      <c r="B884" s="63"/>
      <c r="C884" s="63"/>
      <c r="D884" s="63"/>
      <c r="E884" s="64"/>
      <c r="F884" s="64"/>
      <c r="G884" s="64"/>
      <c r="H884" s="65"/>
      <c r="I884" s="65"/>
      <c r="J884" s="65"/>
      <c r="K884" s="65"/>
      <c r="L884" s="65"/>
      <c r="M884" s="59"/>
      <c r="N884" s="59"/>
    </row>
    <row r="885" spans="2:14" s="62" customFormat="1" ht="15">
      <c r="B885" s="63"/>
      <c r="C885" s="63"/>
      <c r="D885" s="63"/>
      <c r="E885" s="64"/>
      <c r="F885" s="64"/>
      <c r="G885" s="64"/>
      <c r="H885" s="65"/>
      <c r="I885" s="65"/>
      <c r="J885" s="65"/>
      <c r="K885" s="65"/>
      <c r="L885" s="65"/>
      <c r="M885" s="59"/>
      <c r="N885" s="59"/>
    </row>
    <row r="886" spans="2:14" s="62" customFormat="1" ht="15">
      <c r="B886" s="63"/>
      <c r="C886" s="63"/>
      <c r="D886" s="63"/>
      <c r="E886" s="64"/>
      <c r="F886" s="64"/>
      <c r="G886" s="64"/>
      <c r="H886" s="65"/>
      <c r="I886" s="65"/>
      <c r="J886" s="65"/>
      <c r="K886" s="65"/>
      <c r="L886" s="65"/>
      <c r="M886" s="59"/>
      <c r="N886" s="59"/>
    </row>
    <row r="887" spans="2:14" s="62" customFormat="1" ht="15">
      <c r="B887" s="63"/>
      <c r="C887" s="63"/>
      <c r="D887" s="63"/>
      <c r="E887" s="64"/>
      <c r="F887" s="64"/>
      <c r="G887" s="64"/>
      <c r="H887" s="65"/>
      <c r="I887" s="65"/>
      <c r="J887" s="65"/>
      <c r="K887" s="65"/>
      <c r="L887" s="65"/>
      <c r="M887" s="59"/>
      <c r="N887" s="59"/>
    </row>
    <row r="888" spans="2:14" s="62" customFormat="1" ht="15">
      <c r="B888" s="63"/>
      <c r="C888" s="63"/>
      <c r="D888" s="63"/>
      <c r="E888" s="64"/>
      <c r="F888" s="64"/>
      <c r="G888" s="64"/>
      <c r="H888" s="65"/>
      <c r="I888" s="65"/>
      <c r="J888" s="65"/>
      <c r="K888" s="65"/>
      <c r="L888" s="65"/>
      <c r="M888" s="59"/>
      <c r="N888" s="59"/>
    </row>
    <row r="889" spans="2:14" s="62" customFormat="1" ht="15">
      <c r="B889" s="63"/>
      <c r="C889" s="63"/>
      <c r="D889" s="63"/>
      <c r="E889" s="64"/>
      <c r="F889" s="64"/>
      <c r="G889" s="64"/>
      <c r="H889" s="65"/>
      <c r="I889" s="65"/>
      <c r="J889" s="65"/>
      <c r="K889" s="65"/>
      <c r="L889" s="65"/>
      <c r="M889" s="59"/>
      <c r="N889" s="59"/>
    </row>
    <row r="890" spans="2:14" s="62" customFormat="1" ht="15">
      <c r="B890" s="63"/>
      <c r="C890" s="63"/>
      <c r="D890" s="63"/>
      <c r="E890" s="64"/>
      <c r="F890" s="64"/>
      <c r="G890" s="64"/>
      <c r="H890" s="65"/>
      <c r="I890" s="65"/>
      <c r="J890" s="65"/>
      <c r="K890" s="65"/>
      <c r="L890" s="65"/>
      <c r="M890" s="59"/>
      <c r="N890" s="59"/>
    </row>
    <row r="891" spans="2:14" s="62" customFormat="1" ht="15">
      <c r="B891" s="63"/>
      <c r="C891" s="63"/>
      <c r="D891" s="63"/>
      <c r="E891" s="64"/>
      <c r="F891" s="64"/>
      <c r="G891" s="64"/>
      <c r="H891" s="65"/>
      <c r="I891" s="65"/>
      <c r="J891" s="65"/>
      <c r="K891" s="65"/>
      <c r="L891" s="65"/>
      <c r="M891" s="59"/>
      <c r="N891" s="59"/>
    </row>
    <row r="892" spans="2:14" s="62" customFormat="1" ht="15">
      <c r="B892" s="63"/>
      <c r="C892" s="63"/>
      <c r="D892" s="63"/>
      <c r="E892" s="64"/>
      <c r="F892" s="64"/>
      <c r="G892" s="64"/>
      <c r="H892" s="65"/>
      <c r="I892" s="65"/>
      <c r="J892" s="65"/>
      <c r="K892" s="65"/>
      <c r="L892" s="65"/>
      <c r="M892" s="59"/>
      <c r="N892" s="59"/>
    </row>
    <row r="893" spans="2:14" s="62" customFormat="1" ht="15">
      <c r="B893" s="63"/>
      <c r="C893" s="63"/>
      <c r="D893" s="63"/>
      <c r="E893" s="64"/>
      <c r="F893" s="64"/>
      <c r="G893" s="64"/>
      <c r="H893" s="65"/>
      <c r="I893" s="65"/>
      <c r="J893" s="65"/>
      <c r="K893" s="65"/>
      <c r="L893" s="65"/>
      <c r="M893" s="59"/>
      <c r="N893" s="59"/>
    </row>
    <row r="894" spans="2:14" s="62" customFormat="1" ht="15">
      <c r="B894" s="63"/>
      <c r="C894" s="63"/>
      <c r="D894" s="63"/>
      <c r="E894" s="64"/>
      <c r="F894" s="64"/>
      <c r="G894" s="64"/>
      <c r="H894" s="65"/>
      <c r="I894" s="65"/>
      <c r="J894" s="65"/>
      <c r="K894" s="65"/>
      <c r="L894" s="65"/>
      <c r="M894" s="59"/>
      <c r="N894" s="59"/>
    </row>
    <row r="895" spans="2:14" s="62" customFormat="1" ht="15">
      <c r="B895" s="63"/>
      <c r="C895" s="63"/>
      <c r="D895" s="63"/>
      <c r="E895" s="64"/>
      <c r="F895" s="64"/>
      <c r="G895" s="64"/>
      <c r="H895" s="65"/>
      <c r="I895" s="65"/>
      <c r="J895" s="65"/>
      <c r="K895" s="65"/>
      <c r="L895" s="65"/>
      <c r="M895" s="59"/>
      <c r="N895" s="59"/>
    </row>
    <row r="896" spans="2:14" s="62" customFormat="1" ht="15">
      <c r="B896" s="63"/>
      <c r="C896" s="63"/>
      <c r="D896" s="63"/>
      <c r="E896" s="64"/>
      <c r="F896" s="64"/>
      <c r="G896" s="64"/>
      <c r="H896" s="65"/>
      <c r="I896" s="65"/>
      <c r="J896" s="65"/>
      <c r="K896" s="65"/>
      <c r="L896" s="65"/>
      <c r="M896" s="59"/>
      <c r="N896" s="59"/>
    </row>
    <row r="897" spans="2:14" s="62" customFormat="1" ht="15">
      <c r="B897" s="63"/>
      <c r="C897" s="63"/>
      <c r="D897" s="63"/>
      <c r="E897" s="64"/>
      <c r="F897" s="64"/>
      <c r="G897" s="64"/>
      <c r="H897" s="65"/>
      <c r="I897" s="65"/>
      <c r="J897" s="65"/>
      <c r="K897" s="65"/>
      <c r="L897" s="65"/>
      <c r="M897" s="59"/>
      <c r="N897" s="59"/>
    </row>
    <row r="898" spans="2:14" s="62" customFormat="1" ht="15">
      <c r="B898" s="63"/>
      <c r="C898" s="63"/>
      <c r="D898" s="63"/>
      <c r="E898" s="64"/>
      <c r="F898" s="64"/>
      <c r="G898" s="64"/>
      <c r="H898" s="65"/>
      <c r="I898" s="65"/>
      <c r="J898" s="65"/>
      <c r="K898" s="65"/>
      <c r="L898" s="65"/>
      <c r="M898" s="59"/>
      <c r="N898" s="59"/>
    </row>
    <row r="899" spans="2:14" s="62" customFormat="1" ht="15">
      <c r="B899" s="63"/>
      <c r="C899" s="63"/>
      <c r="D899" s="63"/>
      <c r="E899" s="64"/>
      <c r="F899" s="64"/>
      <c r="G899" s="64"/>
      <c r="H899" s="65"/>
      <c r="I899" s="65"/>
      <c r="J899" s="65"/>
      <c r="K899" s="65"/>
      <c r="L899" s="65"/>
      <c r="M899" s="59"/>
      <c r="N899" s="59"/>
    </row>
    <row r="900" spans="2:14" s="62" customFormat="1" ht="15">
      <c r="B900" s="63"/>
      <c r="C900" s="63"/>
      <c r="D900" s="63"/>
      <c r="E900" s="64"/>
      <c r="F900" s="64"/>
      <c r="G900" s="64"/>
      <c r="H900" s="65"/>
      <c r="I900" s="65"/>
      <c r="J900" s="65"/>
      <c r="K900" s="65"/>
      <c r="L900" s="65"/>
      <c r="M900" s="59"/>
      <c r="N900" s="59"/>
    </row>
    <row r="901" spans="2:14" s="62" customFormat="1" ht="15">
      <c r="B901" s="63"/>
      <c r="C901" s="63"/>
      <c r="D901" s="63"/>
      <c r="E901" s="64"/>
      <c r="F901" s="64"/>
      <c r="G901" s="64"/>
      <c r="H901" s="65"/>
      <c r="I901" s="65"/>
      <c r="J901" s="65"/>
      <c r="K901" s="65"/>
      <c r="L901" s="65"/>
      <c r="M901" s="59"/>
      <c r="N901" s="59"/>
    </row>
    <row r="902" spans="2:14" s="62" customFormat="1" ht="15">
      <c r="B902" s="63"/>
      <c r="C902" s="63"/>
      <c r="D902" s="63"/>
      <c r="E902" s="64"/>
      <c r="F902" s="64"/>
      <c r="G902" s="64"/>
      <c r="H902" s="65"/>
      <c r="I902" s="65"/>
      <c r="J902" s="65"/>
      <c r="K902" s="65"/>
      <c r="L902" s="65"/>
      <c r="M902" s="59"/>
      <c r="N902" s="59"/>
    </row>
    <row r="903" spans="2:14" s="62" customFormat="1" ht="15">
      <c r="B903" s="63"/>
      <c r="C903" s="63"/>
      <c r="D903" s="63"/>
      <c r="E903" s="64"/>
      <c r="F903" s="64"/>
      <c r="G903" s="64"/>
      <c r="H903" s="65"/>
      <c r="I903" s="65"/>
      <c r="J903" s="65"/>
      <c r="K903" s="65"/>
      <c r="L903" s="65"/>
      <c r="M903" s="59"/>
      <c r="N903" s="59"/>
    </row>
    <row r="904" spans="2:14" s="62" customFormat="1" ht="15">
      <c r="B904" s="63"/>
      <c r="C904" s="63"/>
      <c r="D904" s="63"/>
      <c r="E904" s="64"/>
      <c r="F904" s="64"/>
      <c r="G904" s="64"/>
      <c r="H904" s="65"/>
      <c r="I904" s="65"/>
      <c r="J904" s="65"/>
      <c r="K904" s="65"/>
      <c r="L904" s="65"/>
      <c r="M904" s="59"/>
      <c r="N904" s="59"/>
    </row>
    <row r="905" spans="2:14" s="62" customFormat="1" ht="15">
      <c r="B905" s="63"/>
      <c r="C905" s="63"/>
      <c r="D905" s="63"/>
      <c r="E905" s="64"/>
      <c r="F905" s="64"/>
      <c r="G905" s="64"/>
      <c r="H905" s="65"/>
      <c r="I905" s="65"/>
      <c r="J905" s="65"/>
      <c r="K905" s="65"/>
      <c r="L905" s="65"/>
      <c r="M905" s="59"/>
      <c r="N905" s="59"/>
    </row>
    <row r="906" spans="2:14" s="62" customFormat="1" ht="15">
      <c r="B906" s="63"/>
      <c r="C906" s="63"/>
      <c r="D906" s="63"/>
      <c r="E906" s="64"/>
      <c r="F906" s="64"/>
      <c r="G906" s="64"/>
      <c r="H906" s="65"/>
      <c r="I906" s="65"/>
      <c r="J906" s="65"/>
      <c r="K906" s="65"/>
      <c r="L906" s="65"/>
      <c r="M906" s="59"/>
      <c r="N906" s="59"/>
    </row>
    <row r="907" spans="2:14" s="62" customFormat="1" ht="15">
      <c r="B907" s="63"/>
      <c r="C907" s="63"/>
      <c r="D907" s="63"/>
      <c r="E907" s="64"/>
      <c r="F907" s="64"/>
      <c r="G907" s="64"/>
      <c r="H907" s="65"/>
      <c r="I907" s="65"/>
      <c r="J907" s="65"/>
      <c r="K907" s="65"/>
      <c r="L907" s="65"/>
      <c r="M907" s="59"/>
      <c r="N907" s="59"/>
    </row>
    <row r="908" spans="2:14" s="62" customFormat="1" ht="15">
      <c r="B908" s="63"/>
      <c r="C908" s="63"/>
      <c r="D908" s="63"/>
      <c r="E908" s="64"/>
      <c r="F908" s="64"/>
      <c r="G908" s="64"/>
      <c r="H908" s="65"/>
      <c r="I908" s="65"/>
      <c r="J908" s="65"/>
      <c r="K908" s="65"/>
      <c r="L908" s="65"/>
      <c r="M908" s="59"/>
      <c r="N908" s="59"/>
    </row>
    <row r="909" spans="2:14" s="62" customFormat="1" ht="15">
      <c r="B909" s="63"/>
      <c r="C909" s="63"/>
      <c r="D909" s="63"/>
      <c r="E909" s="64"/>
      <c r="F909" s="64"/>
      <c r="G909" s="64"/>
      <c r="H909" s="65"/>
      <c r="I909" s="65"/>
      <c r="J909" s="65"/>
      <c r="K909" s="65"/>
      <c r="L909" s="65"/>
      <c r="M909" s="59"/>
      <c r="N909" s="59"/>
    </row>
    <row r="910" spans="2:14" s="62" customFormat="1" ht="15">
      <c r="B910" s="63"/>
      <c r="C910" s="63"/>
      <c r="D910" s="63"/>
      <c r="E910" s="64"/>
      <c r="F910" s="64"/>
      <c r="G910" s="64"/>
      <c r="H910" s="65"/>
      <c r="I910" s="65"/>
      <c r="J910" s="65"/>
      <c r="K910" s="65"/>
      <c r="L910" s="65"/>
      <c r="M910" s="59"/>
      <c r="N910" s="59"/>
    </row>
    <row r="911" spans="2:14" s="62" customFormat="1" ht="15">
      <c r="B911" s="63"/>
      <c r="C911" s="63"/>
      <c r="D911" s="63"/>
      <c r="E911" s="64"/>
      <c r="F911" s="64"/>
      <c r="G911" s="64"/>
      <c r="H911" s="65"/>
      <c r="I911" s="65"/>
      <c r="J911" s="65"/>
      <c r="K911" s="65"/>
      <c r="L911" s="65"/>
      <c r="M911" s="59"/>
      <c r="N911" s="59"/>
    </row>
    <row r="912" spans="2:14" s="62" customFormat="1" ht="15">
      <c r="B912" s="63"/>
      <c r="C912" s="63"/>
      <c r="D912" s="63"/>
      <c r="E912" s="64"/>
      <c r="F912" s="64"/>
      <c r="G912" s="64"/>
      <c r="H912" s="65"/>
      <c r="I912" s="65"/>
      <c r="J912" s="65"/>
      <c r="K912" s="65"/>
      <c r="L912" s="65"/>
      <c r="M912" s="59"/>
      <c r="N912" s="59"/>
    </row>
    <row r="913" spans="2:14" s="62" customFormat="1" ht="15">
      <c r="B913" s="63"/>
      <c r="C913" s="63"/>
      <c r="D913" s="63"/>
      <c r="E913" s="64"/>
      <c r="F913" s="64"/>
      <c r="G913" s="64"/>
      <c r="H913" s="65"/>
      <c r="I913" s="65"/>
      <c r="J913" s="65"/>
      <c r="K913" s="65"/>
      <c r="L913" s="65"/>
      <c r="M913" s="59"/>
      <c r="N913" s="59"/>
    </row>
    <row r="914" spans="2:14" s="62" customFormat="1" ht="15">
      <c r="B914" s="63"/>
      <c r="C914" s="63"/>
      <c r="D914" s="63"/>
      <c r="E914" s="64"/>
      <c r="F914" s="64"/>
      <c r="G914" s="64"/>
      <c r="H914" s="65"/>
      <c r="I914" s="65"/>
      <c r="J914" s="65"/>
      <c r="K914" s="65"/>
      <c r="L914" s="65"/>
      <c r="M914" s="59"/>
      <c r="N914" s="59"/>
    </row>
    <row r="915" spans="2:14" s="62" customFormat="1" ht="15">
      <c r="B915" s="63"/>
      <c r="C915" s="63"/>
      <c r="D915" s="63"/>
      <c r="E915" s="64"/>
      <c r="F915" s="64"/>
      <c r="G915" s="64"/>
      <c r="H915" s="65"/>
      <c r="I915" s="65"/>
      <c r="J915" s="65"/>
      <c r="K915" s="65"/>
      <c r="L915" s="65"/>
      <c r="M915" s="59"/>
      <c r="N915" s="59"/>
    </row>
    <row r="916" spans="2:14" s="62" customFormat="1" ht="15">
      <c r="B916" s="63"/>
      <c r="C916" s="63"/>
      <c r="D916" s="63"/>
      <c r="E916" s="64"/>
      <c r="F916" s="64"/>
      <c r="G916" s="64"/>
      <c r="H916" s="65"/>
      <c r="I916" s="65"/>
      <c r="J916" s="65"/>
      <c r="K916" s="65"/>
      <c r="L916" s="65"/>
      <c r="M916" s="59"/>
      <c r="N916" s="59"/>
    </row>
    <row r="917" spans="2:14" s="62" customFormat="1" ht="15">
      <c r="B917" s="63"/>
      <c r="C917" s="63"/>
      <c r="D917" s="63"/>
      <c r="E917" s="64"/>
      <c r="F917" s="64"/>
      <c r="G917" s="64"/>
      <c r="H917" s="65"/>
      <c r="I917" s="65"/>
      <c r="J917" s="65"/>
      <c r="K917" s="65"/>
      <c r="L917" s="65"/>
      <c r="M917" s="59"/>
      <c r="N917" s="59"/>
    </row>
    <row r="918" spans="2:14" s="62" customFormat="1" ht="15">
      <c r="B918" s="63"/>
      <c r="C918" s="63"/>
      <c r="D918" s="63"/>
      <c r="E918" s="64"/>
      <c r="F918" s="64"/>
      <c r="G918" s="64"/>
      <c r="H918" s="65"/>
      <c r="I918" s="65"/>
      <c r="J918" s="65"/>
      <c r="K918" s="65"/>
      <c r="L918" s="65"/>
      <c r="M918" s="59"/>
      <c r="N918" s="59"/>
    </row>
    <row r="919" spans="2:14" s="62" customFormat="1" ht="15">
      <c r="B919" s="63"/>
      <c r="C919" s="63"/>
      <c r="D919" s="63"/>
      <c r="E919" s="64"/>
      <c r="F919" s="64"/>
      <c r="G919" s="64"/>
      <c r="H919" s="65"/>
      <c r="I919" s="65"/>
      <c r="J919" s="65"/>
      <c r="K919" s="65"/>
      <c r="L919" s="65"/>
      <c r="M919" s="59"/>
      <c r="N919" s="59"/>
    </row>
    <row r="920" spans="2:14" s="62" customFormat="1" ht="15">
      <c r="B920" s="63"/>
      <c r="C920" s="63"/>
      <c r="D920" s="63"/>
      <c r="E920" s="64"/>
      <c r="F920" s="64"/>
      <c r="G920" s="64"/>
      <c r="H920" s="65"/>
      <c r="I920" s="65"/>
      <c r="J920" s="65"/>
      <c r="K920" s="65"/>
      <c r="L920" s="65"/>
      <c r="M920" s="59"/>
      <c r="N920" s="59"/>
    </row>
    <row r="921" spans="2:14" s="62" customFormat="1" ht="15">
      <c r="B921" s="63"/>
      <c r="C921" s="63"/>
      <c r="D921" s="63"/>
      <c r="E921" s="64"/>
      <c r="F921" s="64"/>
      <c r="G921" s="64"/>
      <c r="H921" s="65"/>
      <c r="I921" s="65"/>
      <c r="J921" s="65"/>
      <c r="K921" s="65"/>
      <c r="L921" s="65"/>
      <c r="M921" s="59"/>
      <c r="N921" s="59"/>
    </row>
    <row r="922" spans="2:14" s="62" customFormat="1" ht="15">
      <c r="B922" s="63"/>
      <c r="C922" s="63"/>
      <c r="D922" s="63"/>
      <c r="E922" s="64"/>
      <c r="F922" s="64"/>
      <c r="G922" s="64"/>
      <c r="H922" s="65"/>
      <c r="I922" s="65"/>
      <c r="J922" s="65"/>
      <c r="K922" s="65"/>
      <c r="L922" s="65"/>
      <c r="M922" s="59"/>
      <c r="N922" s="59"/>
    </row>
    <row r="923" spans="2:14" s="62" customFormat="1" ht="15">
      <c r="B923" s="63"/>
      <c r="C923" s="63"/>
      <c r="D923" s="63"/>
      <c r="E923" s="64"/>
      <c r="F923" s="64"/>
      <c r="G923" s="64"/>
      <c r="H923" s="65"/>
      <c r="I923" s="65"/>
      <c r="J923" s="65"/>
      <c r="K923" s="65"/>
      <c r="L923" s="65"/>
      <c r="M923" s="59"/>
      <c r="N923" s="59"/>
    </row>
    <row r="924" spans="2:14" s="62" customFormat="1" ht="15">
      <c r="B924" s="63"/>
      <c r="C924" s="63"/>
      <c r="D924" s="63"/>
      <c r="E924" s="64"/>
      <c r="F924" s="64"/>
      <c r="G924" s="64"/>
      <c r="H924" s="65"/>
      <c r="I924" s="65"/>
      <c r="J924" s="65"/>
      <c r="K924" s="65"/>
      <c r="L924" s="65"/>
      <c r="M924" s="59"/>
      <c r="N924" s="59"/>
    </row>
    <row r="925" spans="2:14" s="62" customFormat="1" ht="15">
      <c r="B925" s="63"/>
      <c r="C925" s="63"/>
      <c r="D925" s="63"/>
      <c r="E925" s="64"/>
      <c r="F925" s="64"/>
      <c r="G925" s="64"/>
      <c r="H925" s="65"/>
      <c r="I925" s="65"/>
      <c r="J925" s="65"/>
      <c r="K925" s="65"/>
      <c r="L925" s="65"/>
      <c r="M925" s="59"/>
      <c r="N925" s="59"/>
    </row>
    <row r="926" spans="2:14" s="62" customFormat="1" ht="15">
      <c r="B926" s="63"/>
      <c r="C926" s="63"/>
      <c r="D926" s="63"/>
      <c r="E926" s="64"/>
      <c r="F926" s="64"/>
      <c r="G926" s="64"/>
      <c r="H926" s="65"/>
      <c r="I926" s="65"/>
      <c r="J926" s="65"/>
      <c r="K926" s="65"/>
      <c r="L926" s="65"/>
      <c r="M926" s="59"/>
      <c r="N926" s="59"/>
    </row>
    <row r="927" spans="2:14" s="62" customFormat="1" ht="15">
      <c r="B927" s="63"/>
      <c r="C927" s="63"/>
      <c r="D927" s="63"/>
      <c r="E927" s="64"/>
      <c r="F927" s="64"/>
      <c r="G927" s="64"/>
      <c r="H927" s="65"/>
      <c r="I927" s="65"/>
      <c r="J927" s="65"/>
      <c r="K927" s="65"/>
      <c r="L927" s="65"/>
      <c r="M927" s="59"/>
      <c r="N927" s="59"/>
    </row>
    <row r="928" spans="2:14" s="62" customFormat="1" ht="15">
      <c r="B928" s="63"/>
      <c r="C928" s="63"/>
      <c r="D928" s="63"/>
      <c r="E928" s="64"/>
      <c r="F928" s="64"/>
      <c r="G928" s="64"/>
      <c r="H928" s="65"/>
      <c r="I928" s="65"/>
      <c r="J928" s="65"/>
      <c r="K928" s="65"/>
      <c r="L928" s="65"/>
      <c r="M928" s="59"/>
      <c r="N928" s="59"/>
    </row>
    <row r="929" spans="2:14" s="62" customFormat="1" ht="15">
      <c r="B929" s="63"/>
      <c r="C929" s="63"/>
      <c r="D929" s="63"/>
      <c r="E929" s="64"/>
      <c r="F929" s="64"/>
      <c r="G929" s="64"/>
      <c r="H929" s="65"/>
      <c r="I929" s="65"/>
      <c r="J929" s="65"/>
      <c r="K929" s="65"/>
      <c r="L929" s="65"/>
      <c r="M929" s="59"/>
      <c r="N929" s="59"/>
    </row>
    <row r="930" spans="2:14" s="62" customFormat="1" ht="15">
      <c r="B930" s="63"/>
      <c r="C930" s="63"/>
      <c r="D930" s="63"/>
      <c r="E930" s="64"/>
      <c r="F930" s="64"/>
      <c r="G930" s="64"/>
      <c r="H930" s="65"/>
      <c r="I930" s="65"/>
      <c r="J930" s="65"/>
      <c r="K930" s="65"/>
      <c r="L930" s="65"/>
      <c r="M930" s="59"/>
      <c r="N930" s="59"/>
    </row>
    <row r="931" spans="2:14" s="62" customFormat="1" ht="15">
      <c r="B931" s="63"/>
      <c r="C931" s="63"/>
      <c r="D931" s="63"/>
      <c r="E931" s="64"/>
      <c r="F931" s="64"/>
      <c r="G931" s="64"/>
      <c r="H931" s="65"/>
      <c r="I931" s="65"/>
      <c r="J931" s="65"/>
      <c r="K931" s="65"/>
      <c r="L931" s="65"/>
      <c r="M931" s="59"/>
      <c r="N931" s="59"/>
    </row>
    <row r="932" spans="2:14" s="62" customFormat="1" ht="15">
      <c r="B932" s="63"/>
      <c r="C932" s="63"/>
      <c r="D932" s="63"/>
      <c r="E932" s="64"/>
      <c r="F932" s="64"/>
      <c r="G932" s="64"/>
      <c r="H932" s="65"/>
      <c r="I932" s="65"/>
      <c r="J932" s="65"/>
      <c r="K932" s="65"/>
      <c r="L932" s="65"/>
      <c r="M932" s="59"/>
      <c r="N932" s="59"/>
    </row>
    <row r="933" spans="2:14" s="62" customFormat="1" ht="15">
      <c r="B933" s="63"/>
      <c r="C933" s="63"/>
      <c r="D933" s="63"/>
      <c r="E933" s="64"/>
      <c r="F933" s="64"/>
      <c r="G933" s="64"/>
      <c r="H933" s="65"/>
      <c r="I933" s="65"/>
      <c r="J933" s="65"/>
      <c r="K933" s="65"/>
      <c r="L933" s="65"/>
      <c r="M933" s="59"/>
      <c r="N933" s="59"/>
    </row>
    <row r="934" spans="2:14" s="62" customFormat="1" ht="15">
      <c r="B934" s="63"/>
      <c r="C934" s="63"/>
      <c r="D934" s="63"/>
      <c r="E934" s="64"/>
      <c r="F934" s="64"/>
      <c r="G934" s="64"/>
      <c r="H934" s="65"/>
      <c r="I934" s="65"/>
      <c r="J934" s="65"/>
      <c r="K934" s="65"/>
      <c r="L934" s="65"/>
      <c r="M934" s="59"/>
      <c r="N934" s="59"/>
    </row>
    <row r="935" spans="2:14" s="62" customFormat="1" ht="15">
      <c r="B935" s="63"/>
      <c r="C935" s="63"/>
      <c r="D935" s="63"/>
      <c r="E935" s="64"/>
      <c r="F935" s="64"/>
      <c r="G935" s="64"/>
      <c r="H935" s="65"/>
      <c r="I935" s="65"/>
      <c r="J935" s="65"/>
      <c r="K935" s="65"/>
      <c r="L935" s="65"/>
      <c r="M935" s="59"/>
      <c r="N935" s="59"/>
    </row>
    <row r="936" spans="2:14" s="62" customFormat="1" ht="15">
      <c r="B936" s="63"/>
      <c r="C936" s="63"/>
      <c r="D936" s="63"/>
      <c r="E936" s="64"/>
      <c r="F936" s="64"/>
      <c r="G936" s="64"/>
      <c r="H936" s="65"/>
      <c r="I936" s="65"/>
      <c r="J936" s="65"/>
      <c r="K936" s="65"/>
      <c r="L936" s="65"/>
      <c r="M936" s="59"/>
      <c r="N936" s="59"/>
    </row>
    <row r="937" spans="2:14" s="62" customFormat="1" ht="15">
      <c r="B937" s="63"/>
      <c r="C937" s="63"/>
      <c r="D937" s="63"/>
      <c r="E937" s="64"/>
      <c r="F937" s="64"/>
      <c r="G937" s="64"/>
      <c r="H937" s="65"/>
      <c r="I937" s="65"/>
      <c r="J937" s="65"/>
      <c r="K937" s="65"/>
      <c r="L937" s="65"/>
      <c r="M937" s="59"/>
      <c r="N937" s="59"/>
    </row>
    <row r="938" spans="2:14" s="62" customFormat="1" ht="15">
      <c r="B938" s="63"/>
      <c r="C938" s="63"/>
      <c r="D938" s="63"/>
      <c r="E938" s="64"/>
      <c r="F938" s="64"/>
      <c r="G938" s="64"/>
      <c r="H938" s="65"/>
      <c r="I938" s="65"/>
      <c r="J938" s="65"/>
      <c r="K938" s="65"/>
      <c r="L938" s="65"/>
      <c r="M938" s="59"/>
      <c r="N938" s="59"/>
    </row>
    <row r="939" spans="2:14" s="62" customFormat="1" ht="15">
      <c r="B939" s="63"/>
      <c r="C939" s="63"/>
      <c r="D939" s="63"/>
      <c r="E939" s="64"/>
      <c r="F939" s="64"/>
      <c r="G939" s="64"/>
      <c r="H939" s="65"/>
      <c r="I939" s="65"/>
      <c r="J939" s="65"/>
      <c r="K939" s="65"/>
      <c r="L939" s="65"/>
      <c r="M939" s="59"/>
      <c r="N939" s="59"/>
    </row>
    <row r="940" spans="2:14" s="62" customFormat="1" ht="15">
      <c r="B940" s="63"/>
      <c r="C940" s="63"/>
      <c r="D940" s="63"/>
      <c r="E940" s="64"/>
      <c r="F940" s="64"/>
      <c r="G940" s="64"/>
      <c r="H940" s="65"/>
      <c r="I940" s="65"/>
      <c r="J940" s="65"/>
      <c r="K940" s="65"/>
      <c r="L940" s="65"/>
      <c r="M940" s="59"/>
      <c r="N940" s="59"/>
    </row>
    <row r="941" spans="2:14" s="62" customFormat="1" ht="15">
      <c r="B941" s="63"/>
      <c r="C941" s="63"/>
      <c r="D941" s="63"/>
      <c r="E941" s="64"/>
      <c r="F941" s="64"/>
      <c r="G941" s="64"/>
      <c r="H941" s="65"/>
      <c r="I941" s="65"/>
      <c r="J941" s="65"/>
      <c r="K941" s="65"/>
      <c r="L941" s="65"/>
      <c r="M941" s="59"/>
      <c r="N941" s="59"/>
    </row>
    <row r="942" spans="2:14" s="62" customFormat="1" ht="15">
      <c r="B942" s="63"/>
      <c r="C942" s="63"/>
      <c r="D942" s="63"/>
      <c r="E942" s="64"/>
      <c r="F942" s="64"/>
      <c r="G942" s="64"/>
      <c r="H942" s="65"/>
      <c r="I942" s="65"/>
      <c r="J942" s="65"/>
      <c r="K942" s="65"/>
      <c r="L942" s="65"/>
      <c r="M942" s="59"/>
      <c r="N942" s="59"/>
    </row>
    <row r="943" spans="2:14" s="62" customFormat="1" ht="15">
      <c r="B943" s="63"/>
      <c r="C943" s="63"/>
      <c r="D943" s="63"/>
      <c r="E943" s="64"/>
      <c r="F943" s="64"/>
      <c r="G943" s="64"/>
      <c r="H943" s="65"/>
      <c r="I943" s="65"/>
      <c r="J943" s="65"/>
      <c r="K943" s="65"/>
      <c r="L943" s="65"/>
      <c r="M943" s="59"/>
      <c r="N943" s="59"/>
    </row>
    <row r="944" spans="2:14" s="62" customFormat="1" ht="15">
      <c r="B944" s="63"/>
      <c r="C944" s="63"/>
      <c r="D944" s="63"/>
      <c r="E944" s="64"/>
      <c r="F944" s="64"/>
      <c r="G944" s="64"/>
      <c r="H944" s="65"/>
      <c r="I944" s="65"/>
      <c r="J944" s="65"/>
      <c r="K944" s="65"/>
      <c r="L944" s="65"/>
      <c r="M944" s="59"/>
      <c r="N944" s="59"/>
    </row>
    <row r="945" spans="2:14" s="62" customFormat="1" ht="15">
      <c r="B945" s="63"/>
      <c r="C945" s="63"/>
      <c r="D945" s="63"/>
      <c r="E945" s="64"/>
      <c r="F945" s="64"/>
      <c r="G945" s="64"/>
      <c r="H945" s="65"/>
      <c r="I945" s="65"/>
      <c r="J945" s="65"/>
      <c r="K945" s="65"/>
      <c r="L945" s="65"/>
      <c r="M945" s="59"/>
      <c r="N945" s="59"/>
    </row>
    <row r="946" spans="2:14" s="62" customFormat="1" ht="15">
      <c r="B946" s="63"/>
      <c r="C946" s="63"/>
      <c r="D946" s="63"/>
      <c r="E946" s="64"/>
      <c r="F946" s="64"/>
      <c r="G946" s="64"/>
      <c r="H946" s="65"/>
      <c r="I946" s="65"/>
      <c r="J946" s="65"/>
      <c r="K946" s="65"/>
      <c r="L946" s="65"/>
      <c r="M946" s="59"/>
      <c r="N946" s="59"/>
    </row>
    <row r="947" spans="2:14" s="62" customFormat="1" ht="15">
      <c r="B947" s="63"/>
      <c r="C947" s="63"/>
      <c r="D947" s="63"/>
      <c r="E947" s="64"/>
      <c r="F947" s="64"/>
      <c r="G947" s="64"/>
      <c r="H947" s="65"/>
      <c r="I947" s="65"/>
      <c r="J947" s="65"/>
      <c r="K947" s="65"/>
      <c r="L947" s="65"/>
      <c r="M947" s="59"/>
      <c r="N947" s="59"/>
    </row>
    <row r="948" spans="2:14" s="62" customFormat="1" ht="15">
      <c r="B948" s="63"/>
      <c r="C948" s="63"/>
      <c r="D948" s="63"/>
      <c r="E948" s="64"/>
      <c r="F948" s="64"/>
      <c r="G948" s="64"/>
      <c r="H948" s="65"/>
      <c r="I948" s="65"/>
      <c r="J948" s="65"/>
      <c r="K948" s="65"/>
      <c r="L948" s="65"/>
      <c r="M948" s="59"/>
      <c r="N948" s="59"/>
    </row>
    <row r="949" spans="2:14" s="62" customFormat="1" ht="15">
      <c r="B949" s="63"/>
      <c r="C949" s="63"/>
      <c r="D949" s="63"/>
      <c r="E949" s="64"/>
      <c r="F949" s="64"/>
      <c r="G949" s="64"/>
      <c r="H949" s="65"/>
      <c r="I949" s="65"/>
      <c r="J949" s="65"/>
      <c r="K949" s="65"/>
      <c r="L949" s="65"/>
      <c r="M949" s="59"/>
      <c r="N949" s="59"/>
    </row>
    <row r="950" spans="2:14" s="62" customFormat="1" ht="15">
      <c r="B950" s="63"/>
      <c r="C950" s="63"/>
      <c r="D950" s="63"/>
      <c r="E950" s="64"/>
      <c r="F950" s="64"/>
      <c r="G950" s="64"/>
      <c r="H950" s="65"/>
      <c r="I950" s="65"/>
      <c r="J950" s="65"/>
      <c r="K950" s="65"/>
      <c r="L950" s="65"/>
      <c r="M950" s="59"/>
      <c r="N950" s="59"/>
    </row>
    <row r="951" spans="2:14" s="62" customFormat="1" ht="15">
      <c r="B951" s="63"/>
      <c r="C951" s="63"/>
      <c r="D951" s="63"/>
      <c r="E951" s="64"/>
      <c r="F951" s="64"/>
      <c r="G951" s="64"/>
      <c r="H951" s="65"/>
      <c r="I951" s="65"/>
      <c r="J951" s="65"/>
      <c r="K951" s="65"/>
      <c r="L951" s="65"/>
      <c r="M951" s="59"/>
      <c r="N951" s="59"/>
    </row>
    <row r="952" spans="2:14" s="62" customFormat="1" ht="15">
      <c r="B952" s="63"/>
      <c r="C952" s="63"/>
      <c r="D952" s="63"/>
      <c r="E952" s="64"/>
      <c r="F952" s="64"/>
      <c r="G952" s="64"/>
      <c r="H952" s="65"/>
      <c r="I952" s="65"/>
      <c r="J952" s="65"/>
      <c r="K952" s="65"/>
      <c r="L952" s="65"/>
      <c r="M952" s="59"/>
      <c r="N952" s="59"/>
    </row>
    <row r="953" spans="2:14" s="62" customFormat="1" ht="15">
      <c r="B953" s="63"/>
      <c r="C953" s="63"/>
      <c r="D953" s="63"/>
      <c r="E953" s="64"/>
      <c r="F953" s="64"/>
      <c r="G953" s="64"/>
      <c r="H953" s="65"/>
      <c r="I953" s="65"/>
      <c r="J953" s="65"/>
      <c r="K953" s="65"/>
      <c r="L953" s="65"/>
      <c r="M953" s="59"/>
      <c r="N953" s="59"/>
    </row>
    <row r="954" spans="2:14" s="62" customFormat="1" ht="15">
      <c r="B954" s="63"/>
      <c r="C954" s="63"/>
      <c r="D954" s="63"/>
      <c r="E954" s="64"/>
      <c r="F954" s="64"/>
      <c r="G954" s="64"/>
      <c r="H954" s="65"/>
      <c r="I954" s="65"/>
      <c r="J954" s="65"/>
      <c r="K954" s="65"/>
      <c r="L954" s="65"/>
      <c r="M954" s="59"/>
      <c r="N954" s="59"/>
    </row>
    <row r="955" spans="2:14" s="62" customFormat="1" ht="15">
      <c r="B955" s="63"/>
      <c r="C955" s="63"/>
      <c r="D955" s="63"/>
      <c r="E955" s="64"/>
      <c r="F955" s="64"/>
      <c r="G955" s="64"/>
      <c r="H955" s="65"/>
      <c r="I955" s="65"/>
      <c r="J955" s="65"/>
      <c r="K955" s="65"/>
      <c r="L955" s="65"/>
      <c r="M955" s="59"/>
      <c r="N955" s="59"/>
    </row>
    <row r="956" spans="2:14" s="62" customFormat="1" ht="15">
      <c r="B956" s="63"/>
      <c r="C956" s="63"/>
      <c r="D956" s="63"/>
      <c r="E956" s="64"/>
      <c r="F956" s="64"/>
      <c r="G956" s="64"/>
      <c r="H956" s="65"/>
      <c r="I956" s="65"/>
      <c r="J956" s="65"/>
      <c r="K956" s="65"/>
      <c r="L956" s="65"/>
      <c r="M956" s="59"/>
      <c r="N956" s="59"/>
    </row>
    <row r="957" spans="2:14" s="62" customFormat="1" ht="15">
      <c r="B957" s="63"/>
      <c r="C957" s="63"/>
      <c r="D957" s="63"/>
      <c r="E957" s="64"/>
      <c r="F957" s="64"/>
      <c r="G957" s="64"/>
      <c r="H957" s="65"/>
      <c r="I957" s="65"/>
      <c r="J957" s="65"/>
      <c r="K957" s="65"/>
      <c r="L957" s="65"/>
      <c r="M957" s="59"/>
      <c r="N957" s="59"/>
    </row>
    <row r="958" spans="2:14" s="62" customFormat="1" ht="15">
      <c r="B958" s="63"/>
      <c r="C958" s="63"/>
      <c r="D958" s="63"/>
      <c r="E958" s="64"/>
      <c r="F958" s="64"/>
      <c r="G958" s="64"/>
      <c r="H958" s="65"/>
      <c r="I958" s="65"/>
      <c r="J958" s="65"/>
      <c r="K958" s="65"/>
      <c r="L958" s="65"/>
      <c r="M958" s="59"/>
      <c r="N958" s="59"/>
    </row>
    <row r="959" spans="2:14" s="62" customFormat="1" ht="15">
      <c r="B959" s="63"/>
      <c r="C959" s="63"/>
      <c r="D959" s="63"/>
      <c r="E959" s="64"/>
      <c r="F959" s="64"/>
      <c r="G959" s="64"/>
      <c r="H959" s="65"/>
      <c r="I959" s="65"/>
      <c r="J959" s="65"/>
      <c r="K959" s="65"/>
      <c r="L959" s="65"/>
      <c r="M959" s="59"/>
      <c r="N959" s="59"/>
    </row>
    <row r="960" spans="2:14" s="62" customFormat="1" ht="15">
      <c r="B960" s="63"/>
      <c r="C960" s="63"/>
      <c r="D960" s="63"/>
      <c r="E960" s="64"/>
      <c r="F960" s="64"/>
      <c r="G960" s="64"/>
      <c r="H960" s="65"/>
      <c r="I960" s="65"/>
      <c r="J960" s="65"/>
      <c r="K960" s="65"/>
      <c r="L960" s="65"/>
      <c r="M960" s="59"/>
      <c r="N960" s="59"/>
    </row>
    <row r="961" spans="2:14" s="62" customFormat="1" ht="15">
      <c r="B961" s="63"/>
      <c r="C961" s="63"/>
      <c r="D961" s="63"/>
      <c r="E961" s="64"/>
      <c r="F961" s="64"/>
      <c r="G961" s="64"/>
      <c r="H961" s="65"/>
      <c r="I961" s="65"/>
      <c r="J961" s="65"/>
      <c r="K961" s="65"/>
      <c r="L961" s="65"/>
      <c r="M961" s="59"/>
      <c r="N961" s="59"/>
    </row>
    <row r="962" spans="2:14" s="62" customFormat="1" ht="15">
      <c r="B962" s="63"/>
      <c r="C962" s="63"/>
      <c r="D962" s="63"/>
      <c r="E962" s="64"/>
      <c r="F962" s="64"/>
      <c r="G962" s="64"/>
      <c r="H962" s="65"/>
      <c r="I962" s="65"/>
      <c r="J962" s="65"/>
      <c r="K962" s="65"/>
      <c r="L962" s="65"/>
      <c r="M962" s="59"/>
      <c r="N962" s="59"/>
    </row>
    <row r="963" spans="2:14" s="62" customFormat="1" ht="15">
      <c r="B963" s="63"/>
      <c r="C963" s="63"/>
      <c r="D963" s="63"/>
      <c r="E963" s="64"/>
      <c r="F963" s="64"/>
      <c r="G963" s="64"/>
      <c r="H963" s="65"/>
      <c r="I963" s="65"/>
      <c r="J963" s="65"/>
      <c r="K963" s="65"/>
      <c r="L963" s="65"/>
      <c r="M963" s="59"/>
      <c r="N963" s="59"/>
    </row>
    <row r="964" spans="2:14" s="62" customFormat="1" ht="15">
      <c r="B964" s="63"/>
      <c r="C964" s="63"/>
      <c r="D964" s="63"/>
      <c r="E964" s="64"/>
      <c r="F964" s="64"/>
      <c r="G964" s="64"/>
      <c r="H964" s="65"/>
      <c r="I964" s="65"/>
      <c r="J964" s="65"/>
      <c r="K964" s="65"/>
      <c r="L964" s="65"/>
      <c r="M964" s="59"/>
      <c r="N964" s="59"/>
    </row>
    <row r="965" spans="2:14" s="62" customFormat="1" ht="15">
      <c r="B965" s="63"/>
      <c r="C965" s="63"/>
      <c r="D965" s="63"/>
      <c r="E965" s="64"/>
      <c r="F965" s="64"/>
      <c r="G965" s="64"/>
      <c r="H965" s="65"/>
      <c r="I965" s="65"/>
      <c r="J965" s="65"/>
      <c r="K965" s="65"/>
      <c r="L965" s="65"/>
      <c r="M965" s="59"/>
      <c r="N965" s="59"/>
    </row>
    <row r="966" spans="2:14" s="62" customFormat="1" ht="15">
      <c r="B966" s="63"/>
      <c r="C966" s="63"/>
      <c r="D966" s="63"/>
      <c r="E966" s="64"/>
      <c r="F966" s="64"/>
      <c r="G966" s="64"/>
      <c r="H966" s="65"/>
      <c r="I966" s="65"/>
      <c r="J966" s="65"/>
      <c r="K966" s="65"/>
      <c r="L966" s="65"/>
      <c r="M966" s="59"/>
      <c r="N966" s="59"/>
    </row>
    <row r="967" spans="2:14" s="62" customFormat="1" ht="15">
      <c r="B967" s="63"/>
      <c r="C967" s="63"/>
      <c r="D967" s="63"/>
      <c r="E967" s="64"/>
      <c r="F967" s="64"/>
      <c r="G967" s="64"/>
      <c r="H967" s="65"/>
      <c r="I967" s="65"/>
      <c r="J967" s="65"/>
      <c r="K967" s="65"/>
      <c r="L967" s="65"/>
      <c r="M967" s="59"/>
      <c r="N967" s="59"/>
    </row>
    <row r="968" spans="2:14" s="62" customFormat="1" ht="15">
      <c r="B968" s="63"/>
      <c r="C968" s="63"/>
      <c r="D968" s="63"/>
      <c r="E968" s="64"/>
      <c r="F968" s="64"/>
      <c r="G968" s="64"/>
      <c r="H968" s="65"/>
      <c r="I968" s="65"/>
      <c r="J968" s="65"/>
      <c r="K968" s="65"/>
      <c r="L968" s="65"/>
      <c r="M968" s="59"/>
      <c r="N968" s="59"/>
    </row>
    <row r="969" spans="2:14" s="62" customFormat="1" ht="15">
      <c r="B969" s="63"/>
      <c r="C969" s="63"/>
      <c r="D969" s="63"/>
      <c r="E969" s="64"/>
      <c r="F969" s="64"/>
      <c r="G969" s="64"/>
      <c r="H969" s="65"/>
      <c r="I969" s="65"/>
      <c r="J969" s="65"/>
      <c r="K969" s="65"/>
      <c r="L969" s="65"/>
      <c r="M969" s="59"/>
      <c r="N969" s="59"/>
    </row>
    <row r="970" spans="2:14" s="62" customFormat="1" ht="15">
      <c r="B970" s="63"/>
      <c r="C970" s="63"/>
      <c r="D970" s="63"/>
      <c r="E970" s="64"/>
      <c r="F970" s="64"/>
      <c r="G970" s="64"/>
      <c r="H970" s="65"/>
      <c r="I970" s="65"/>
      <c r="J970" s="65"/>
      <c r="K970" s="65"/>
      <c r="L970" s="65"/>
      <c r="M970" s="59"/>
      <c r="N970" s="59"/>
    </row>
    <row r="971" spans="2:14" s="62" customFormat="1" ht="15">
      <c r="B971" s="63"/>
      <c r="C971" s="63"/>
      <c r="D971" s="63"/>
      <c r="E971" s="64"/>
      <c r="F971" s="64"/>
      <c r="G971" s="64"/>
      <c r="H971" s="65"/>
      <c r="I971" s="65"/>
      <c r="J971" s="65"/>
      <c r="K971" s="65"/>
      <c r="L971" s="65"/>
      <c r="M971" s="59"/>
      <c r="N971" s="59"/>
    </row>
    <row r="972" spans="2:14" s="62" customFormat="1" ht="15">
      <c r="B972" s="63"/>
      <c r="C972" s="63"/>
      <c r="D972" s="63"/>
      <c r="E972" s="64"/>
      <c r="F972" s="64"/>
      <c r="G972" s="64"/>
      <c r="H972" s="65"/>
      <c r="I972" s="65"/>
      <c r="J972" s="65"/>
      <c r="K972" s="65"/>
      <c r="L972" s="65"/>
      <c r="M972" s="59"/>
      <c r="N972" s="59"/>
    </row>
    <row r="973" spans="2:14" s="62" customFormat="1" ht="15">
      <c r="B973" s="63"/>
      <c r="C973" s="63"/>
      <c r="D973" s="63"/>
      <c r="E973" s="64"/>
      <c r="F973" s="64"/>
      <c r="G973" s="64"/>
      <c r="H973" s="65"/>
      <c r="I973" s="65"/>
      <c r="J973" s="65"/>
      <c r="K973" s="65"/>
      <c r="L973" s="65"/>
      <c r="M973" s="59"/>
      <c r="N973" s="59"/>
    </row>
    <row r="974" spans="2:14" s="62" customFormat="1" ht="15">
      <c r="B974" s="63"/>
      <c r="C974" s="63"/>
      <c r="D974" s="63"/>
      <c r="E974" s="64"/>
      <c r="F974" s="64"/>
      <c r="G974" s="64"/>
      <c r="H974" s="65"/>
      <c r="I974" s="65"/>
      <c r="J974" s="65"/>
      <c r="K974" s="65"/>
      <c r="L974" s="65"/>
      <c r="M974" s="59"/>
      <c r="N974" s="59"/>
    </row>
    <row r="975" spans="2:14" s="62" customFormat="1" ht="15">
      <c r="B975" s="63"/>
      <c r="C975" s="63"/>
      <c r="D975" s="63"/>
      <c r="E975" s="64"/>
      <c r="F975" s="64"/>
      <c r="G975" s="64"/>
      <c r="H975" s="65"/>
      <c r="I975" s="65"/>
      <c r="J975" s="65"/>
      <c r="K975" s="65"/>
      <c r="L975" s="65"/>
      <c r="M975" s="59"/>
      <c r="N975" s="59"/>
    </row>
    <row r="976" spans="2:14" s="62" customFormat="1" ht="15">
      <c r="B976" s="63"/>
      <c r="C976" s="63"/>
      <c r="D976" s="63"/>
      <c r="E976" s="64"/>
      <c r="F976" s="64"/>
      <c r="G976" s="64"/>
      <c r="H976" s="65"/>
      <c r="I976" s="65"/>
      <c r="J976" s="65"/>
      <c r="K976" s="65"/>
      <c r="L976" s="65"/>
      <c r="M976" s="59"/>
      <c r="N976" s="59"/>
    </row>
    <row r="977" spans="2:14" s="62" customFormat="1" ht="15">
      <c r="B977" s="63"/>
      <c r="C977" s="63"/>
      <c r="D977" s="63"/>
      <c r="E977" s="64"/>
      <c r="F977" s="64"/>
      <c r="G977" s="64"/>
      <c r="H977" s="65"/>
      <c r="I977" s="65"/>
      <c r="J977" s="65"/>
      <c r="K977" s="65"/>
      <c r="L977" s="65"/>
      <c r="M977" s="59"/>
      <c r="N977" s="59"/>
    </row>
    <row r="978" spans="2:14" s="62" customFormat="1" ht="15">
      <c r="B978" s="63"/>
      <c r="C978" s="63"/>
      <c r="D978" s="63"/>
      <c r="E978" s="64"/>
      <c r="F978" s="64"/>
      <c r="G978" s="64"/>
      <c r="H978" s="65"/>
      <c r="I978" s="65"/>
      <c r="J978" s="65"/>
      <c r="K978" s="65"/>
      <c r="L978" s="65"/>
      <c r="M978" s="59"/>
      <c r="N978" s="59"/>
    </row>
    <row r="979" spans="2:14" s="62" customFormat="1" ht="15">
      <c r="B979" s="63"/>
      <c r="C979" s="63"/>
      <c r="D979" s="63"/>
      <c r="E979" s="64"/>
      <c r="F979" s="64"/>
      <c r="G979" s="64"/>
      <c r="H979" s="65"/>
      <c r="I979" s="65"/>
      <c r="J979" s="65"/>
      <c r="K979" s="65"/>
      <c r="L979" s="65"/>
      <c r="M979" s="59"/>
      <c r="N979" s="59"/>
    </row>
    <row r="980" spans="2:14" s="62" customFormat="1" ht="15">
      <c r="B980" s="63"/>
      <c r="C980" s="63"/>
      <c r="D980" s="63"/>
      <c r="E980" s="64"/>
      <c r="F980" s="64"/>
      <c r="G980" s="64"/>
      <c r="H980" s="65"/>
      <c r="I980" s="65"/>
      <c r="J980" s="65"/>
      <c r="K980" s="65"/>
      <c r="L980" s="65"/>
      <c r="M980" s="59"/>
      <c r="N980" s="59"/>
    </row>
    <row r="981" spans="2:14" s="62" customFormat="1" ht="15">
      <c r="B981" s="63"/>
      <c r="C981" s="63"/>
      <c r="D981" s="63"/>
      <c r="E981" s="64"/>
      <c r="F981" s="64"/>
      <c r="G981" s="64"/>
      <c r="H981" s="65"/>
      <c r="I981" s="65"/>
      <c r="J981" s="65"/>
      <c r="K981" s="65"/>
      <c r="L981" s="65"/>
      <c r="M981" s="59"/>
      <c r="N981" s="59"/>
    </row>
    <row r="982" spans="2:14" s="62" customFormat="1" ht="15">
      <c r="B982" s="63"/>
      <c r="C982" s="63"/>
      <c r="D982" s="63"/>
      <c r="E982" s="64"/>
      <c r="F982" s="64"/>
      <c r="G982" s="64"/>
      <c r="H982" s="65"/>
      <c r="I982" s="65"/>
      <c r="J982" s="65"/>
      <c r="K982" s="65"/>
      <c r="L982" s="65"/>
      <c r="M982" s="59"/>
      <c r="N982" s="59"/>
    </row>
    <row r="983" spans="2:14" s="62" customFormat="1" ht="15">
      <c r="B983" s="63"/>
      <c r="C983" s="63"/>
      <c r="D983" s="63"/>
      <c r="E983" s="64"/>
      <c r="F983" s="64"/>
      <c r="G983" s="64"/>
      <c r="H983" s="65"/>
      <c r="I983" s="65"/>
      <c r="J983" s="65"/>
      <c r="K983" s="65"/>
      <c r="L983" s="65"/>
      <c r="M983" s="59"/>
      <c r="N983" s="59"/>
    </row>
    <row r="984" spans="2:14" s="62" customFormat="1" ht="15">
      <c r="B984" s="63"/>
      <c r="C984" s="63"/>
      <c r="D984" s="63"/>
      <c r="E984" s="64"/>
      <c r="F984" s="64"/>
      <c r="G984" s="64"/>
      <c r="H984" s="65"/>
      <c r="I984" s="65"/>
      <c r="J984" s="65"/>
      <c r="K984" s="65"/>
      <c r="L984" s="65"/>
      <c r="M984" s="59"/>
      <c r="N984" s="59"/>
    </row>
    <row r="985" spans="2:14" s="62" customFormat="1" ht="15">
      <c r="B985" s="63"/>
      <c r="C985" s="63"/>
      <c r="D985" s="63"/>
      <c r="E985" s="64"/>
      <c r="F985" s="64"/>
      <c r="G985" s="64"/>
      <c r="H985" s="65"/>
      <c r="I985" s="65"/>
      <c r="J985" s="65"/>
      <c r="K985" s="65"/>
      <c r="L985" s="65"/>
      <c r="M985" s="59"/>
      <c r="N985" s="59"/>
    </row>
    <row r="986" spans="2:14" s="62" customFormat="1" ht="15">
      <c r="B986" s="63"/>
      <c r="C986" s="63"/>
      <c r="D986" s="63"/>
      <c r="E986" s="64"/>
      <c r="F986" s="64"/>
      <c r="G986" s="64"/>
      <c r="H986" s="65"/>
      <c r="I986" s="65"/>
      <c r="J986" s="65"/>
      <c r="K986" s="65"/>
      <c r="L986" s="65"/>
      <c r="M986" s="59"/>
      <c r="N986" s="59"/>
    </row>
    <row r="987" spans="2:14" s="62" customFormat="1" ht="15">
      <c r="B987" s="63"/>
      <c r="C987" s="63"/>
      <c r="D987" s="63"/>
      <c r="E987" s="64"/>
      <c r="F987" s="64"/>
      <c r="G987" s="64"/>
      <c r="H987" s="65"/>
      <c r="I987" s="65"/>
      <c r="J987" s="65"/>
      <c r="K987" s="65"/>
      <c r="L987" s="65"/>
      <c r="M987" s="59"/>
      <c r="N987" s="59"/>
    </row>
    <row r="988" spans="2:14" s="62" customFormat="1" ht="15">
      <c r="B988" s="63"/>
      <c r="C988" s="63"/>
      <c r="D988" s="63"/>
      <c r="E988" s="64"/>
      <c r="F988" s="64"/>
      <c r="G988" s="64"/>
      <c r="H988" s="65"/>
      <c r="I988" s="65"/>
      <c r="J988" s="65"/>
      <c r="K988" s="65"/>
      <c r="L988" s="65"/>
      <c r="M988" s="59"/>
      <c r="N988" s="59"/>
    </row>
    <row r="989" spans="2:14" s="62" customFormat="1" ht="15">
      <c r="B989" s="63"/>
      <c r="C989" s="63"/>
      <c r="D989" s="63"/>
      <c r="E989" s="64"/>
      <c r="F989" s="64"/>
      <c r="G989" s="64"/>
      <c r="H989" s="65"/>
      <c r="I989" s="65"/>
      <c r="J989" s="65"/>
      <c r="K989" s="65"/>
      <c r="L989" s="65"/>
      <c r="M989" s="59"/>
      <c r="N989" s="59"/>
    </row>
    <row r="990" spans="2:14" s="62" customFormat="1" ht="15">
      <c r="B990" s="63"/>
      <c r="C990" s="63"/>
      <c r="D990" s="63"/>
      <c r="E990" s="64"/>
      <c r="F990" s="64"/>
      <c r="G990" s="64"/>
      <c r="H990" s="65"/>
      <c r="I990" s="65"/>
      <c r="J990" s="65"/>
      <c r="K990" s="65"/>
      <c r="L990" s="65"/>
      <c r="M990" s="59"/>
      <c r="N990" s="59"/>
    </row>
    <row r="991" spans="2:14" s="62" customFormat="1" ht="15">
      <c r="B991" s="63"/>
      <c r="C991" s="63"/>
      <c r="D991" s="63"/>
      <c r="E991" s="64"/>
      <c r="F991" s="64"/>
      <c r="G991" s="64"/>
      <c r="H991" s="65"/>
      <c r="I991" s="65"/>
      <c r="J991" s="65"/>
      <c r="K991" s="65"/>
      <c r="L991" s="65"/>
      <c r="M991" s="59"/>
      <c r="N991" s="59"/>
    </row>
    <row r="992" spans="2:14" s="62" customFormat="1" ht="15">
      <c r="B992" s="63"/>
      <c r="C992" s="63"/>
      <c r="D992" s="63"/>
      <c r="E992" s="64"/>
      <c r="F992" s="64"/>
      <c r="G992" s="64"/>
      <c r="H992" s="65"/>
      <c r="I992" s="65"/>
      <c r="J992" s="65"/>
      <c r="K992" s="65"/>
      <c r="L992" s="65"/>
      <c r="M992" s="59"/>
      <c r="N992" s="59"/>
    </row>
    <row r="993" spans="2:14" s="62" customFormat="1" ht="15">
      <c r="B993" s="63"/>
      <c r="C993" s="63"/>
      <c r="D993" s="63"/>
      <c r="E993" s="64"/>
      <c r="F993" s="64"/>
      <c r="G993" s="64"/>
      <c r="H993" s="65"/>
      <c r="I993" s="65"/>
      <c r="J993" s="65"/>
      <c r="K993" s="65"/>
      <c r="L993" s="65"/>
      <c r="M993" s="59"/>
      <c r="N993" s="59"/>
    </row>
    <row r="994" spans="2:14" s="62" customFormat="1" ht="15">
      <c r="B994" s="63"/>
      <c r="C994" s="63"/>
      <c r="D994" s="63"/>
      <c r="E994" s="64"/>
      <c r="F994" s="64"/>
      <c r="G994" s="64"/>
      <c r="H994" s="65"/>
      <c r="I994" s="65"/>
      <c r="J994" s="65"/>
      <c r="K994" s="65"/>
      <c r="L994" s="65"/>
      <c r="M994" s="59"/>
      <c r="N994" s="59"/>
    </row>
    <row r="995" spans="2:14" s="62" customFormat="1" ht="15">
      <c r="B995" s="63"/>
      <c r="C995" s="63"/>
      <c r="D995" s="63"/>
      <c r="E995" s="64"/>
      <c r="F995" s="64"/>
      <c r="G995" s="64"/>
      <c r="H995" s="65"/>
      <c r="I995" s="65"/>
      <c r="J995" s="65"/>
      <c r="K995" s="65"/>
      <c r="L995" s="65"/>
      <c r="M995" s="59"/>
      <c r="N995" s="59"/>
    </row>
    <row r="996" spans="2:14" s="62" customFormat="1" ht="15">
      <c r="B996" s="63"/>
      <c r="C996" s="63"/>
      <c r="D996" s="63"/>
      <c r="E996" s="64"/>
      <c r="F996" s="64"/>
      <c r="G996" s="64"/>
      <c r="H996" s="65"/>
      <c r="I996" s="65"/>
      <c r="J996" s="65"/>
      <c r="K996" s="65"/>
      <c r="L996" s="65"/>
      <c r="M996" s="59"/>
      <c r="N996" s="59"/>
    </row>
    <row r="997" spans="2:14" s="62" customFormat="1" ht="15">
      <c r="B997" s="63"/>
      <c r="C997" s="63"/>
      <c r="D997" s="63"/>
      <c r="E997" s="64"/>
      <c r="F997" s="64"/>
      <c r="G997" s="64"/>
      <c r="H997" s="65"/>
      <c r="I997" s="65"/>
      <c r="J997" s="65"/>
      <c r="K997" s="65"/>
      <c r="L997" s="65"/>
      <c r="M997" s="59"/>
      <c r="N997" s="59"/>
    </row>
    <row r="998" spans="2:14" s="62" customFormat="1" ht="15">
      <c r="B998" s="63"/>
      <c r="C998" s="63"/>
      <c r="D998" s="63"/>
      <c r="E998" s="64"/>
      <c r="F998" s="64"/>
      <c r="G998" s="64"/>
      <c r="H998" s="65"/>
      <c r="I998" s="65"/>
      <c r="J998" s="65"/>
      <c r="K998" s="65"/>
      <c r="L998" s="65"/>
      <c r="M998" s="59"/>
      <c r="N998" s="59"/>
    </row>
    <row r="999" spans="2:14" s="62" customFormat="1" ht="15">
      <c r="B999" s="63"/>
      <c r="C999" s="63"/>
      <c r="D999" s="63"/>
      <c r="E999" s="64"/>
      <c r="F999" s="64"/>
      <c r="G999" s="64"/>
      <c r="H999" s="65"/>
      <c r="I999" s="65"/>
      <c r="J999" s="65"/>
      <c r="K999" s="65"/>
      <c r="L999" s="65"/>
      <c r="M999" s="59"/>
      <c r="N999" s="59"/>
    </row>
    <row r="1000" spans="2:14" s="62" customFormat="1" ht="15">
      <c r="B1000" s="63"/>
      <c r="C1000" s="63"/>
      <c r="D1000" s="63"/>
      <c r="E1000" s="64"/>
      <c r="F1000" s="64"/>
      <c r="G1000" s="64"/>
      <c r="H1000" s="65"/>
      <c r="I1000" s="65"/>
      <c r="J1000" s="65"/>
      <c r="K1000" s="65"/>
      <c r="L1000" s="65"/>
      <c r="M1000" s="59"/>
      <c r="N1000" s="59"/>
    </row>
    <row r="1001" spans="2:14" s="62" customFormat="1" ht="15">
      <c r="B1001" s="63"/>
      <c r="C1001" s="63"/>
      <c r="D1001" s="63"/>
      <c r="E1001" s="64"/>
      <c r="F1001" s="64"/>
      <c r="G1001" s="64"/>
      <c r="H1001" s="65"/>
      <c r="I1001" s="65"/>
      <c r="J1001" s="65"/>
      <c r="K1001" s="65"/>
      <c r="L1001" s="65"/>
      <c r="M1001" s="59"/>
      <c r="N1001" s="59"/>
    </row>
    <row r="1002" spans="2:14" s="62" customFormat="1" ht="15">
      <c r="B1002" s="63"/>
      <c r="C1002" s="63"/>
      <c r="D1002" s="63"/>
      <c r="E1002" s="64"/>
      <c r="F1002" s="64"/>
      <c r="G1002" s="64"/>
      <c r="H1002" s="65"/>
      <c r="I1002" s="65"/>
      <c r="J1002" s="65"/>
      <c r="K1002" s="65"/>
      <c r="L1002" s="65"/>
      <c r="M1002" s="59"/>
      <c r="N1002" s="59"/>
    </row>
    <row r="1003" spans="2:14" s="62" customFormat="1" ht="15">
      <c r="B1003" s="63"/>
      <c r="C1003" s="63"/>
      <c r="D1003" s="63"/>
      <c r="E1003" s="64"/>
      <c r="F1003" s="64"/>
      <c r="G1003" s="64"/>
      <c r="H1003" s="65"/>
      <c r="I1003" s="65"/>
      <c r="J1003" s="65"/>
      <c r="K1003" s="65"/>
      <c r="L1003" s="65"/>
      <c r="M1003" s="59"/>
      <c r="N1003" s="59"/>
    </row>
    <row r="1004" spans="2:14" s="62" customFormat="1" ht="15">
      <c r="B1004" s="63"/>
      <c r="C1004" s="63"/>
      <c r="D1004" s="63"/>
      <c r="E1004" s="64"/>
      <c r="F1004" s="64"/>
      <c r="G1004" s="64"/>
      <c r="H1004" s="65"/>
      <c r="I1004" s="65"/>
      <c r="J1004" s="65"/>
      <c r="K1004" s="65"/>
      <c r="L1004" s="65"/>
      <c r="M1004" s="59"/>
      <c r="N1004" s="59"/>
    </row>
    <row r="1005" spans="2:14" s="62" customFormat="1" ht="15">
      <c r="B1005" s="63"/>
      <c r="C1005" s="63"/>
      <c r="D1005" s="63"/>
      <c r="E1005" s="64"/>
      <c r="F1005" s="64"/>
      <c r="G1005" s="64"/>
      <c r="H1005" s="65"/>
      <c r="I1005" s="65"/>
      <c r="J1005" s="65"/>
      <c r="K1005" s="65"/>
      <c r="L1005" s="65"/>
      <c r="M1005" s="59"/>
      <c r="N1005" s="59"/>
    </row>
    <row r="1006" spans="2:14" s="62" customFormat="1" ht="15">
      <c r="B1006" s="63"/>
      <c r="C1006" s="63"/>
      <c r="D1006" s="63"/>
      <c r="E1006" s="64"/>
      <c r="F1006" s="64"/>
      <c r="G1006" s="64"/>
      <c r="H1006" s="65"/>
      <c r="I1006" s="65"/>
      <c r="J1006" s="65"/>
      <c r="K1006" s="65"/>
      <c r="L1006" s="65"/>
      <c r="M1006" s="59"/>
      <c r="N1006" s="59"/>
    </row>
    <row r="1007" spans="2:14" s="62" customFormat="1" ht="15">
      <c r="B1007" s="63"/>
      <c r="C1007" s="63"/>
      <c r="D1007" s="63"/>
      <c r="E1007" s="64"/>
      <c r="F1007" s="64"/>
      <c r="G1007" s="64"/>
      <c r="H1007" s="65"/>
      <c r="I1007" s="65"/>
      <c r="J1007" s="65"/>
      <c r="K1007" s="65"/>
      <c r="L1007" s="65"/>
      <c r="M1007" s="59"/>
      <c r="N1007" s="59"/>
    </row>
    <row r="1008" spans="2:14" s="62" customFormat="1" ht="15">
      <c r="B1008" s="63"/>
      <c r="C1008" s="63"/>
      <c r="D1008" s="63"/>
      <c r="E1008" s="64"/>
      <c r="F1008" s="64"/>
      <c r="G1008" s="64"/>
      <c r="H1008" s="65"/>
      <c r="I1008" s="65"/>
      <c r="J1008" s="65"/>
      <c r="K1008" s="65"/>
      <c r="L1008" s="65"/>
      <c r="M1008" s="59"/>
      <c r="N1008" s="59"/>
    </row>
    <row r="1009" spans="2:14" s="62" customFormat="1" ht="15">
      <c r="B1009" s="63"/>
      <c r="C1009" s="63"/>
      <c r="D1009" s="63"/>
      <c r="E1009" s="64"/>
      <c r="F1009" s="64"/>
      <c r="G1009" s="64"/>
      <c r="H1009" s="65"/>
      <c r="I1009" s="65"/>
      <c r="J1009" s="65"/>
      <c r="K1009" s="65"/>
      <c r="L1009" s="65"/>
      <c r="M1009" s="59"/>
      <c r="N1009" s="59"/>
    </row>
    <row r="1010" spans="2:14" s="62" customFormat="1" ht="15">
      <c r="B1010" s="63"/>
      <c r="C1010" s="63"/>
      <c r="D1010" s="63"/>
      <c r="E1010" s="64"/>
      <c r="F1010" s="64"/>
      <c r="G1010" s="64"/>
      <c r="H1010" s="65"/>
      <c r="I1010" s="65"/>
      <c r="J1010" s="65"/>
      <c r="K1010" s="65"/>
      <c r="L1010" s="65"/>
      <c r="M1010" s="59"/>
      <c r="N1010" s="59"/>
    </row>
    <row r="1011" spans="2:14" s="62" customFormat="1" ht="15">
      <c r="B1011" s="63"/>
      <c r="C1011" s="63"/>
      <c r="D1011" s="63"/>
      <c r="E1011" s="64"/>
      <c r="F1011" s="64"/>
      <c r="G1011" s="64"/>
      <c r="H1011" s="65"/>
      <c r="I1011" s="65"/>
      <c r="J1011" s="65"/>
      <c r="K1011" s="65"/>
      <c r="L1011" s="65"/>
      <c r="M1011" s="59"/>
      <c r="N1011" s="59"/>
    </row>
    <row r="1012" spans="2:14" s="62" customFormat="1" ht="15">
      <c r="B1012" s="63"/>
      <c r="C1012" s="63"/>
      <c r="D1012" s="63"/>
      <c r="E1012" s="64"/>
      <c r="F1012" s="64"/>
      <c r="G1012" s="64"/>
      <c r="H1012" s="65"/>
      <c r="I1012" s="65"/>
      <c r="J1012" s="65"/>
      <c r="K1012" s="65"/>
      <c r="L1012" s="65"/>
      <c r="M1012" s="59"/>
      <c r="N1012" s="59"/>
    </row>
    <row r="1013" spans="2:14" s="62" customFormat="1" ht="15">
      <c r="B1013" s="63"/>
      <c r="C1013" s="63"/>
      <c r="D1013" s="63"/>
      <c r="E1013" s="64"/>
      <c r="F1013" s="64"/>
      <c r="G1013" s="64"/>
      <c r="H1013" s="65"/>
      <c r="I1013" s="65"/>
      <c r="J1013" s="65"/>
      <c r="K1013" s="65"/>
      <c r="L1013" s="65"/>
      <c r="M1013" s="59"/>
      <c r="N1013" s="59"/>
    </row>
    <row r="1014" spans="2:14" s="62" customFormat="1" ht="15">
      <c r="B1014" s="63"/>
      <c r="C1014" s="63"/>
      <c r="D1014" s="63"/>
      <c r="E1014" s="64"/>
      <c r="F1014" s="64"/>
      <c r="G1014" s="64"/>
      <c r="H1014" s="65"/>
      <c r="I1014" s="65"/>
      <c r="J1014" s="65"/>
      <c r="K1014" s="65"/>
      <c r="L1014" s="65"/>
      <c r="M1014" s="59"/>
      <c r="N1014" s="59"/>
    </row>
    <row r="1015" spans="2:14" s="62" customFormat="1" ht="15">
      <c r="B1015" s="63"/>
      <c r="C1015" s="63"/>
      <c r="D1015" s="63"/>
      <c r="E1015" s="64"/>
      <c r="F1015" s="64"/>
      <c r="G1015" s="64"/>
      <c r="H1015" s="65"/>
      <c r="I1015" s="65"/>
      <c r="J1015" s="65"/>
      <c r="K1015" s="65"/>
      <c r="L1015" s="65"/>
      <c r="M1015" s="59"/>
      <c r="N1015" s="59"/>
    </row>
    <row r="1016" spans="2:14" s="62" customFormat="1" ht="15">
      <c r="B1016" s="63"/>
      <c r="C1016" s="63"/>
      <c r="D1016" s="63"/>
      <c r="E1016" s="64"/>
      <c r="F1016" s="64"/>
      <c r="G1016" s="64"/>
      <c r="H1016" s="65"/>
      <c r="I1016" s="65"/>
      <c r="J1016" s="65"/>
      <c r="K1016" s="65"/>
      <c r="L1016" s="65"/>
      <c r="M1016" s="59"/>
      <c r="N1016" s="59"/>
    </row>
    <row r="1017" spans="2:14" s="62" customFormat="1" ht="15">
      <c r="B1017" s="63"/>
      <c r="C1017" s="63"/>
      <c r="D1017" s="63"/>
      <c r="E1017" s="64"/>
      <c r="F1017" s="64"/>
      <c r="G1017" s="64"/>
      <c r="H1017" s="65"/>
      <c r="I1017" s="65"/>
      <c r="J1017" s="65"/>
      <c r="K1017" s="65"/>
      <c r="L1017" s="65"/>
      <c r="M1017" s="59"/>
      <c r="N1017" s="59"/>
    </row>
    <row r="1018" spans="2:14" s="62" customFormat="1" ht="15">
      <c r="B1018" s="63"/>
      <c r="C1018" s="63"/>
      <c r="D1018" s="63"/>
      <c r="E1018" s="64"/>
      <c r="F1018" s="64"/>
      <c r="G1018" s="64"/>
      <c r="H1018" s="65"/>
      <c r="I1018" s="65"/>
      <c r="J1018" s="65"/>
      <c r="K1018" s="65"/>
      <c r="L1018" s="65"/>
      <c r="M1018" s="59"/>
      <c r="N1018" s="59"/>
    </row>
    <row r="1019" spans="2:14" s="62" customFormat="1" ht="15">
      <c r="B1019" s="63"/>
      <c r="C1019" s="63"/>
      <c r="D1019" s="63"/>
      <c r="E1019" s="64"/>
      <c r="F1019" s="64"/>
      <c r="G1019" s="64"/>
      <c r="H1019" s="65"/>
      <c r="I1019" s="65"/>
      <c r="J1019" s="65"/>
      <c r="K1019" s="65"/>
      <c r="L1019" s="65"/>
      <c r="M1019" s="59"/>
      <c r="N1019" s="59"/>
    </row>
    <row r="1020" spans="2:14" s="62" customFormat="1" ht="15">
      <c r="B1020" s="63"/>
      <c r="C1020" s="63"/>
      <c r="D1020" s="63"/>
      <c r="E1020" s="64"/>
      <c r="F1020" s="64"/>
      <c r="G1020" s="64"/>
      <c r="H1020" s="65"/>
      <c r="I1020" s="65"/>
      <c r="J1020" s="65"/>
      <c r="K1020" s="65"/>
      <c r="L1020" s="65"/>
      <c r="M1020" s="59"/>
      <c r="N1020" s="59"/>
    </row>
    <row r="1021" spans="2:14" s="62" customFormat="1" ht="15">
      <c r="B1021" s="63"/>
      <c r="C1021" s="63"/>
      <c r="D1021" s="63"/>
      <c r="E1021" s="64"/>
      <c r="F1021" s="64"/>
      <c r="G1021" s="64"/>
      <c r="H1021" s="65"/>
      <c r="I1021" s="65"/>
      <c r="J1021" s="65"/>
      <c r="K1021" s="65"/>
      <c r="L1021" s="65"/>
      <c r="M1021" s="59"/>
      <c r="N1021" s="59"/>
    </row>
    <row r="1022" spans="2:14" s="62" customFormat="1" ht="15">
      <c r="B1022" s="63"/>
      <c r="C1022" s="63"/>
      <c r="D1022" s="63"/>
      <c r="E1022" s="64"/>
      <c r="F1022" s="64"/>
      <c r="G1022" s="64"/>
      <c r="H1022" s="65"/>
      <c r="I1022" s="65"/>
      <c r="J1022" s="65"/>
      <c r="K1022" s="65"/>
      <c r="L1022" s="65"/>
      <c r="M1022" s="59"/>
      <c r="N1022" s="59"/>
    </row>
    <row r="1023" spans="2:14" s="62" customFormat="1" ht="15">
      <c r="B1023" s="63"/>
      <c r="C1023" s="63"/>
      <c r="D1023" s="63"/>
      <c r="E1023" s="64"/>
      <c r="F1023" s="64"/>
      <c r="G1023" s="64"/>
      <c r="H1023" s="65"/>
      <c r="I1023" s="65"/>
      <c r="J1023" s="65"/>
      <c r="K1023" s="65"/>
      <c r="L1023" s="65"/>
      <c r="M1023" s="59"/>
      <c r="N1023" s="59"/>
    </row>
    <row r="1024" spans="2:14" s="62" customFormat="1" ht="15">
      <c r="B1024" s="63"/>
      <c r="C1024" s="63"/>
      <c r="D1024" s="63"/>
      <c r="E1024" s="64"/>
      <c r="F1024" s="64"/>
      <c r="G1024" s="64"/>
      <c r="H1024" s="65"/>
      <c r="I1024" s="65"/>
      <c r="J1024" s="65"/>
      <c r="K1024" s="65"/>
      <c r="L1024" s="65"/>
      <c r="M1024" s="59"/>
      <c r="N1024" s="59"/>
    </row>
    <row r="1025" spans="2:14" s="62" customFormat="1" ht="15">
      <c r="B1025" s="63"/>
      <c r="C1025" s="63"/>
      <c r="D1025" s="63"/>
      <c r="E1025" s="64"/>
      <c r="F1025" s="64"/>
      <c r="G1025" s="64"/>
      <c r="H1025" s="65"/>
      <c r="I1025" s="65"/>
      <c r="J1025" s="65"/>
      <c r="K1025" s="65"/>
      <c r="L1025" s="65"/>
      <c r="M1025" s="59"/>
      <c r="N1025" s="59"/>
    </row>
    <row r="1026" spans="2:14" s="62" customFormat="1" ht="15">
      <c r="B1026" s="63"/>
      <c r="C1026" s="63"/>
      <c r="D1026" s="63"/>
      <c r="E1026" s="64"/>
      <c r="F1026" s="64"/>
      <c r="G1026" s="64"/>
      <c r="H1026" s="65"/>
      <c r="I1026" s="65"/>
      <c r="J1026" s="65"/>
      <c r="K1026" s="65"/>
      <c r="L1026" s="65"/>
      <c r="M1026" s="59"/>
      <c r="N1026" s="59"/>
    </row>
    <row r="1027" spans="2:14" s="62" customFormat="1" ht="15">
      <c r="B1027" s="63"/>
      <c r="C1027" s="63"/>
      <c r="D1027" s="63"/>
      <c r="E1027" s="64"/>
      <c r="F1027" s="64"/>
      <c r="G1027" s="64"/>
      <c r="H1027" s="65"/>
      <c r="I1027" s="65"/>
      <c r="J1027" s="65"/>
      <c r="K1027" s="65"/>
      <c r="L1027" s="65"/>
      <c r="M1027" s="59"/>
      <c r="N1027" s="59"/>
    </row>
    <row r="1028" spans="2:14" s="62" customFormat="1" ht="15">
      <c r="B1028" s="63"/>
      <c r="C1028" s="63"/>
      <c r="D1028" s="63"/>
      <c r="E1028" s="64"/>
      <c r="F1028" s="64"/>
      <c r="G1028" s="64"/>
      <c r="H1028" s="65"/>
      <c r="I1028" s="65"/>
      <c r="J1028" s="65"/>
      <c r="K1028" s="65"/>
      <c r="L1028" s="65"/>
      <c r="M1028" s="59"/>
      <c r="N1028" s="59"/>
    </row>
    <row r="1029" spans="2:14" s="62" customFormat="1" ht="15">
      <c r="B1029" s="63"/>
      <c r="C1029" s="63"/>
      <c r="D1029" s="63"/>
      <c r="E1029" s="64"/>
      <c r="F1029" s="64"/>
      <c r="G1029" s="64"/>
      <c r="H1029" s="65"/>
      <c r="I1029" s="65"/>
      <c r="J1029" s="65"/>
      <c r="K1029" s="65"/>
      <c r="L1029" s="65"/>
      <c r="M1029" s="59"/>
      <c r="N1029" s="59"/>
    </row>
    <row r="1030" spans="2:14" s="62" customFormat="1" ht="15">
      <c r="B1030" s="63"/>
      <c r="C1030" s="63"/>
      <c r="D1030" s="63"/>
      <c r="E1030" s="64"/>
      <c r="F1030" s="64"/>
      <c r="G1030" s="64"/>
      <c r="H1030" s="65"/>
      <c r="I1030" s="65"/>
      <c r="J1030" s="65"/>
      <c r="K1030" s="65"/>
      <c r="L1030" s="65"/>
      <c r="M1030" s="59"/>
      <c r="N1030" s="59"/>
    </row>
    <row r="1031" spans="2:14" s="62" customFormat="1" ht="15">
      <c r="B1031" s="63"/>
      <c r="C1031" s="63"/>
      <c r="D1031" s="63"/>
      <c r="E1031" s="64"/>
      <c r="F1031" s="64"/>
      <c r="G1031" s="64"/>
      <c r="H1031" s="65"/>
      <c r="I1031" s="65"/>
      <c r="J1031" s="65"/>
      <c r="K1031" s="65"/>
      <c r="L1031" s="65"/>
      <c r="M1031" s="59"/>
      <c r="N1031" s="59"/>
    </row>
    <row r="1032" spans="2:14" s="62" customFormat="1" ht="15">
      <c r="B1032" s="63"/>
      <c r="C1032" s="63"/>
      <c r="D1032" s="63"/>
      <c r="E1032" s="64"/>
      <c r="F1032" s="64"/>
      <c r="G1032" s="64"/>
      <c r="H1032" s="65"/>
      <c r="I1032" s="65"/>
      <c r="J1032" s="65"/>
      <c r="K1032" s="65"/>
      <c r="L1032" s="65"/>
      <c r="M1032" s="59"/>
      <c r="N1032" s="59"/>
    </row>
    <row r="1033" spans="2:14" s="62" customFormat="1" ht="15">
      <c r="B1033" s="63"/>
      <c r="C1033" s="63"/>
      <c r="D1033" s="63"/>
      <c r="E1033" s="64"/>
      <c r="F1033" s="64"/>
      <c r="G1033" s="64"/>
      <c r="H1033" s="65"/>
      <c r="I1033" s="65"/>
      <c r="J1033" s="65"/>
      <c r="K1033" s="65"/>
      <c r="L1033" s="65"/>
      <c r="M1033" s="59"/>
      <c r="N1033" s="59"/>
    </row>
    <row r="1034" spans="2:14" s="62" customFormat="1" ht="15">
      <c r="B1034" s="63"/>
      <c r="C1034" s="63"/>
      <c r="D1034" s="63"/>
      <c r="E1034" s="64"/>
      <c r="F1034" s="64"/>
      <c r="G1034" s="64"/>
      <c r="H1034" s="65"/>
      <c r="I1034" s="65"/>
      <c r="J1034" s="65"/>
      <c r="K1034" s="65"/>
      <c r="L1034" s="65"/>
      <c r="M1034" s="59"/>
      <c r="N1034" s="59"/>
    </row>
    <row r="1035" spans="2:14" s="62" customFormat="1" ht="15">
      <c r="B1035" s="63"/>
      <c r="C1035" s="63"/>
      <c r="D1035" s="63"/>
      <c r="E1035" s="64"/>
      <c r="F1035" s="64"/>
      <c r="G1035" s="64"/>
      <c r="H1035" s="65"/>
      <c r="I1035" s="65"/>
      <c r="J1035" s="65"/>
      <c r="K1035" s="65"/>
      <c r="L1035" s="65"/>
      <c r="M1035" s="59"/>
      <c r="N1035" s="59"/>
    </row>
    <row r="1036" spans="2:14" s="62" customFormat="1" ht="15">
      <c r="B1036" s="63"/>
      <c r="C1036" s="63"/>
      <c r="D1036" s="63"/>
      <c r="E1036" s="64"/>
      <c r="F1036" s="64"/>
      <c r="G1036" s="64"/>
      <c r="H1036" s="65"/>
      <c r="I1036" s="65"/>
      <c r="J1036" s="65"/>
      <c r="K1036" s="65"/>
      <c r="L1036" s="65"/>
      <c r="M1036" s="59"/>
      <c r="N1036" s="59"/>
    </row>
    <row r="1037" spans="2:14" s="62" customFormat="1" ht="15">
      <c r="B1037" s="63"/>
      <c r="C1037" s="63"/>
      <c r="D1037" s="63"/>
      <c r="E1037" s="64"/>
      <c r="F1037" s="64"/>
      <c r="G1037" s="64"/>
      <c r="H1037" s="65"/>
      <c r="I1037" s="65"/>
      <c r="J1037" s="65"/>
      <c r="K1037" s="65"/>
      <c r="L1037" s="65"/>
      <c r="M1037" s="59"/>
      <c r="N1037" s="59"/>
    </row>
    <row r="1038" spans="2:14" s="62" customFormat="1" ht="15">
      <c r="B1038" s="63"/>
      <c r="C1038" s="63"/>
      <c r="D1038" s="63"/>
      <c r="E1038" s="64"/>
      <c r="F1038" s="64"/>
      <c r="G1038" s="64"/>
      <c r="H1038" s="65"/>
      <c r="I1038" s="65"/>
      <c r="J1038" s="65"/>
      <c r="K1038" s="65"/>
      <c r="L1038" s="65"/>
      <c r="M1038" s="59"/>
      <c r="N1038" s="59"/>
    </row>
    <row r="1039" spans="2:14" s="62" customFormat="1" ht="15">
      <c r="B1039" s="63"/>
      <c r="C1039" s="63"/>
      <c r="D1039" s="63"/>
      <c r="E1039" s="64"/>
      <c r="F1039" s="64"/>
      <c r="G1039" s="64"/>
      <c r="H1039" s="65"/>
      <c r="I1039" s="65"/>
      <c r="J1039" s="65"/>
      <c r="K1039" s="65"/>
      <c r="L1039" s="65"/>
      <c r="M1039" s="59"/>
      <c r="N1039" s="59"/>
    </row>
    <row r="1040" spans="2:14" s="62" customFormat="1" ht="15">
      <c r="B1040" s="63"/>
      <c r="C1040" s="63"/>
      <c r="D1040" s="63"/>
      <c r="E1040" s="64"/>
      <c r="F1040" s="64"/>
      <c r="G1040" s="64"/>
      <c r="H1040" s="65"/>
      <c r="I1040" s="65"/>
      <c r="J1040" s="65"/>
      <c r="K1040" s="65"/>
      <c r="L1040" s="65"/>
      <c r="M1040" s="59"/>
      <c r="N1040" s="59"/>
    </row>
    <row r="1041" spans="2:14" s="62" customFormat="1" ht="15">
      <c r="B1041" s="63"/>
      <c r="C1041" s="63"/>
      <c r="D1041" s="63"/>
      <c r="E1041" s="64"/>
      <c r="F1041" s="64"/>
      <c r="G1041" s="64"/>
      <c r="H1041" s="65"/>
      <c r="I1041" s="65"/>
      <c r="J1041" s="65"/>
      <c r="K1041" s="65"/>
      <c r="L1041" s="65"/>
      <c r="M1041" s="59"/>
      <c r="N1041" s="59"/>
    </row>
    <row r="1042" spans="2:14" s="62" customFormat="1" ht="15">
      <c r="B1042" s="63"/>
      <c r="C1042" s="63"/>
      <c r="D1042" s="63"/>
      <c r="E1042" s="64"/>
      <c r="F1042" s="64"/>
      <c r="G1042" s="64"/>
      <c r="H1042" s="65"/>
      <c r="I1042" s="65"/>
      <c r="J1042" s="65"/>
      <c r="K1042" s="65"/>
      <c r="L1042" s="65"/>
      <c r="M1042" s="59"/>
      <c r="N1042" s="59"/>
    </row>
    <row r="1043" spans="2:14" s="62" customFormat="1" ht="15">
      <c r="B1043" s="63"/>
      <c r="C1043" s="63"/>
      <c r="D1043" s="63"/>
      <c r="E1043" s="64"/>
      <c r="F1043" s="64"/>
      <c r="G1043" s="64"/>
      <c r="H1043" s="65"/>
      <c r="I1043" s="65"/>
      <c r="J1043" s="65"/>
      <c r="K1043" s="65"/>
      <c r="L1043" s="65"/>
      <c r="M1043" s="59"/>
      <c r="N1043" s="59"/>
    </row>
    <row r="1044" spans="2:14" s="62" customFormat="1" ht="15">
      <c r="B1044" s="63"/>
      <c r="C1044" s="63"/>
      <c r="D1044" s="63"/>
      <c r="E1044" s="64"/>
      <c r="F1044" s="64"/>
      <c r="G1044" s="64"/>
      <c r="H1044" s="65"/>
      <c r="I1044" s="65"/>
      <c r="J1044" s="65"/>
      <c r="K1044" s="65"/>
      <c r="L1044" s="65"/>
      <c r="M1044" s="59"/>
      <c r="N1044" s="59"/>
    </row>
    <row r="1045" spans="2:14" s="62" customFormat="1" ht="15">
      <c r="B1045" s="63"/>
      <c r="C1045" s="63"/>
      <c r="D1045" s="63"/>
      <c r="E1045" s="64"/>
      <c r="F1045" s="64"/>
      <c r="G1045" s="64"/>
      <c r="H1045" s="65"/>
      <c r="I1045" s="65"/>
      <c r="J1045" s="65"/>
      <c r="K1045" s="65"/>
      <c r="L1045" s="65"/>
      <c r="M1045" s="59"/>
      <c r="N1045" s="59"/>
    </row>
    <row r="1046" spans="2:14" s="62" customFormat="1" ht="15">
      <c r="B1046" s="63"/>
      <c r="C1046" s="63"/>
      <c r="D1046" s="63"/>
      <c r="E1046" s="64"/>
      <c r="F1046" s="64"/>
      <c r="G1046" s="64"/>
      <c r="H1046" s="65"/>
      <c r="I1046" s="65"/>
      <c r="J1046" s="65"/>
      <c r="K1046" s="65"/>
      <c r="L1046" s="65"/>
      <c r="M1046" s="59"/>
      <c r="N1046" s="59"/>
    </row>
    <row r="1047" spans="2:14" s="62" customFormat="1" ht="15">
      <c r="B1047" s="63"/>
      <c r="C1047" s="63"/>
      <c r="D1047" s="63"/>
      <c r="E1047" s="64"/>
      <c r="F1047" s="64"/>
      <c r="G1047" s="64"/>
      <c r="H1047" s="65"/>
      <c r="I1047" s="65"/>
      <c r="J1047" s="65"/>
      <c r="K1047" s="65"/>
      <c r="L1047" s="65"/>
      <c r="M1047" s="59"/>
      <c r="N1047" s="59"/>
    </row>
    <row r="1048" spans="2:14" s="62" customFormat="1" ht="15">
      <c r="B1048" s="63"/>
      <c r="C1048" s="63"/>
      <c r="D1048" s="63"/>
      <c r="E1048" s="64"/>
      <c r="F1048" s="64"/>
      <c r="G1048" s="64"/>
      <c r="H1048" s="65"/>
      <c r="I1048" s="65"/>
      <c r="J1048" s="65"/>
      <c r="K1048" s="65"/>
      <c r="L1048" s="65"/>
      <c r="M1048" s="59"/>
      <c r="N1048" s="59"/>
    </row>
    <row r="1049" spans="2:14" s="62" customFormat="1" ht="15">
      <c r="B1049" s="63"/>
      <c r="C1049" s="63"/>
      <c r="D1049" s="63"/>
      <c r="E1049" s="64"/>
      <c r="F1049" s="64"/>
      <c r="G1049" s="64"/>
      <c r="H1049" s="65"/>
      <c r="I1049" s="65"/>
      <c r="J1049" s="65"/>
      <c r="K1049" s="65"/>
      <c r="L1049" s="65"/>
      <c r="M1049" s="59"/>
      <c r="N1049" s="59"/>
    </row>
    <row r="1050" spans="2:14" s="62" customFormat="1" ht="15">
      <c r="B1050" s="63"/>
      <c r="C1050" s="63"/>
      <c r="D1050" s="63"/>
      <c r="E1050" s="64"/>
      <c r="F1050" s="64"/>
      <c r="G1050" s="64"/>
      <c r="H1050" s="65"/>
      <c r="I1050" s="65"/>
      <c r="J1050" s="65"/>
      <c r="K1050" s="65"/>
      <c r="L1050" s="65"/>
      <c r="M1050" s="59"/>
      <c r="N1050" s="59"/>
    </row>
    <row r="1051" spans="2:14" s="62" customFormat="1" ht="15">
      <c r="B1051" s="63"/>
      <c r="C1051" s="63"/>
      <c r="D1051" s="63"/>
      <c r="E1051" s="64"/>
      <c r="F1051" s="64"/>
      <c r="G1051" s="64"/>
      <c r="H1051" s="65"/>
      <c r="I1051" s="65"/>
      <c r="J1051" s="65"/>
      <c r="K1051" s="65"/>
      <c r="L1051" s="65"/>
      <c r="M1051" s="59"/>
      <c r="N1051" s="59"/>
    </row>
    <row r="1052" spans="2:14" s="62" customFormat="1" ht="15">
      <c r="B1052" s="63"/>
      <c r="C1052" s="63"/>
      <c r="D1052" s="63"/>
      <c r="E1052" s="64"/>
      <c r="F1052" s="64"/>
      <c r="G1052" s="64"/>
      <c r="H1052" s="65"/>
      <c r="I1052" s="65"/>
      <c r="J1052" s="65"/>
      <c r="K1052" s="65"/>
      <c r="L1052" s="65"/>
      <c r="M1052" s="59"/>
      <c r="N1052" s="59"/>
    </row>
    <row r="1053" spans="2:14" s="62" customFormat="1" ht="15">
      <c r="B1053" s="63"/>
      <c r="C1053" s="63"/>
      <c r="D1053" s="63"/>
      <c r="E1053" s="64"/>
      <c r="F1053" s="64"/>
      <c r="G1053" s="64"/>
      <c r="H1053" s="65"/>
      <c r="I1053" s="65"/>
      <c r="J1053" s="65"/>
      <c r="K1053" s="65"/>
      <c r="L1053" s="65"/>
      <c r="M1053" s="59"/>
      <c r="N1053" s="59"/>
    </row>
    <row r="1054" spans="2:14" s="62" customFormat="1" ht="15">
      <c r="B1054" s="63"/>
      <c r="C1054" s="63"/>
      <c r="D1054" s="63"/>
      <c r="E1054" s="64"/>
      <c r="F1054" s="64"/>
      <c r="G1054" s="64"/>
      <c r="H1054" s="65"/>
      <c r="I1054" s="65"/>
      <c r="J1054" s="65"/>
      <c r="K1054" s="65"/>
      <c r="L1054" s="65"/>
      <c r="M1054" s="59"/>
      <c r="N1054" s="59"/>
    </row>
    <row r="1055" spans="2:14" s="62" customFormat="1" ht="15">
      <c r="B1055" s="63"/>
      <c r="C1055" s="63"/>
      <c r="D1055" s="63"/>
      <c r="E1055" s="64"/>
      <c r="F1055" s="64"/>
      <c r="G1055" s="64"/>
      <c r="H1055" s="65"/>
      <c r="I1055" s="65"/>
      <c r="J1055" s="65"/>
      <c r="K1055" s="65"/>
      <c r="L1055" s="65"/>
      <c r="M1055" s="59"/>
      <c r="N1055" s="59"/>
    </row>
    <row r="1056" spans="2:14" s="62" customFormat="1" ht="15">
      <c r="B1056" s="63"/>
      <c r="C1056" s="63"/>
      <c r="D1056" s="63"/>
      <c r="E1056" s="64"/>
      <c r="F1056" s="64"/>
      <c r="G1056" s="64"/>
      <c r="H1056" s="65"/>
      <c r="I1056" s="65"/>
      <c r="J1056" s="65"/>
      <c r="K1056" s="65"/>
      <c r="L1056" s="65"/>
      <c r="M1056" s="59"/>
      <c r="N1056" s="59"/>
    </row>
    <row r="1057" spans="2:14" s="62" customFormat="1" ht="15">
      <c r="B1057" s="63"/>
      <c r="C1057" s="63"/>
      <c r="D1057" s="63"/>
      <c r="E1057" s="64"/>
      <c r="F1057" s="64"/>
      <c r="G1057" s="64"/>
      <c r="H1057" s="65"/>
      <c r="I1057" s="65"/>
      <c r="J1057" s="65"/>
      <c r="K1057" s="65"/>
      <c r="L1057" s="65"/>
      <c r="M1057" s="59"/>
      <c r="N1057" s="59"/>
    </row>
    <row r="1058" spans="2:14" s="62" customFormat="1" ht="15">
      <c r="B1058" s="63"/>
      <c r="C1058" s="63"/>
      <c r="D1058" s="63"/>
      <c r="E1058" s="64"/>
      <c r="F1058" s="64"/>
      <c r="G1058" s="64"/>
      <c r="H1058" s="65"/>
      <c r="I1058" s="65"/>
      <c r="J1058" s="65"/>
      <c r="K1058" s="65"/>
      <c r="L1058" s="65"/>
      <c r="M1058" s="59"/>
      <c r="N1058" s="59"/>
    </row>
    <row r="1059" spans="2:14" s="62" customFormat="1" ht="15">
      <c r="B1059" s="63"/>
      <c r="C1059" s="63"/>
      <c r="D1059" s="63"/>
      <c r="E1059" s="64"/>
      <c r="F1059" s="64"/>
      <c r="G1059" s="64"/>
      <c r="H1059" s="65"/>
      <c r="I1059" s="65"/>
      <c r="J1059" s="65"/>
      <c r="K1059" s="65"/>
      <c r="L1059" s="65"/>
      <c r="M1059" s="59"/>
      <c r="N1059" s="59"/>
    </row>
    <row r="1060" spans="2:14" s="62" customFormat="1" ht="15">
      <c r="B1060" s="63"/>
      <c r="C1060" s="63"/>
      <c r="D1060" s="63"/>
      <c r="E1060" s="64"/>
      <c r="F1060" s="64"/>
      <c r="G1060" s="64"/>
      <c r="H1060" s="65"/>
      <c r="I1060" s="65"/>
      <c r="J1060" s="65"/>
      <c r="K1060" s="65"/>
      <c r="L1060" s="65"/>
      <c r="M1060" s="59"/>
      <c r="N1060" s="59"/>
    </row>
    <row r="1061" spans="2:14" s="62" customFormat="1" ht="15">
      <c r="B1061" s="63"/>
      <c r="C1061" s="63"/>
      <c r="D1061" s="63"/>
      <c r="E1061" s="64"/>
      <c r="F1061" s="64"/>
      <c r="G1061" s="64"/>
      <c r="H1061" s="65"/>
      <c r="I1061" s="65"/>
      <c r="J1061" s="65"/>
      <c r="K1061" s="65"/>
      <c r="L1061" s="65"/>
      <c r="M1061" s="59"/>
      <c r="N1061" s="59"/>
    </row>
    <row r="1062" spans="2:14" s="62" customFormat="1" ht="15">
      <c r="B1062" s="63"/>
      <c r="C1062" s="63"/>
      <c r="D1062" s="63"/>
      <c r="E1062" s="64"/>
      <c r="F1062" s="64"/>
      <c r="G1062" s="64"/>
      <c r="H1062" s="65"/>
      <c r="I1062" s="65"/>
      <c r="J1062" s="65"/>
      <c r="K1062" s="65"/>
      <c r="L1062" s="65"/>
      <c r="M1062" s="59"/>
      <c r="N1062" s="59"/>
    </row>
    <row r="1063" spans="2:14" s="62" customFormat="1" ht="15">
      <c r="B1063" s="63"/>
      <c r="C1063" s="63"/>
      <c r="D1063" s="63"/>
      <c r="E1063" s="64"/>
      <c r="F1063" s="64"/>
      <c r="G1063" s="64"/>
      <c r="H1063" s="65"/>
      <c r="I1063" s="65"/>
      <c r="J1063" s="65"/>
      <c r="K1063" s="65"/>
      <c r="L1063" s="65"/>
      <c r="M1063" s="59"/>
      <c r="N1063" s="59"/>
    </row>
    <row r="1064" spans="2:14" s="62" customFormat="1" ht="15">
      <c r="B1064" s="63"/>
      <c r="C1064" s="63"/>
      <c r="D1064" s="63"/>
      <c r="E1064" s="64"/>
      <c r="F1064" s="64"/>
      <c r="G1064" s="64"/>
      <c r="H1064" s="65"/>
      <c r="I1064" s="65"/>
      <c r="J1064" s="65"/>
      <c r="K1064" s="65"/>
      <c r="L1064" s="65"/>
      <c r="M1064" s="59"/>
      <c r="N1064" s="59"/>
    </row>
    <row r="1065" spans="2:14" s="62" customFormat="1" ht="15">
      <c r="B1065" s="63"/>
      <c r="C1065" s="63"/>
      <c r="D1065" s="63"/>
      <c r="E1065" s="64"/>
      <c r="F1065" s="64"/>
      <c r="G1065" s="64"/>
      <c r="H1065" s="65"/>
      <c r="I1065" s="65"/>
      <c r="J1065" s="65"/>
      <c r="K1065" s="65"/>
      <c r="L1065" s="65"/>
      <c r="M1065" s="59"/>
      <c r="N1065" s="59"/>
    </row>
    <row r="1066" spans="2:14" s="62" customFormat="1" ht="15">
      <c r="B1066" s="63"/>
      <c r="C1066" s="63"/>
      <c r="D1066" s="63"/>
      <c r="E1066" s="64"/>
      <c r="F1066" s="64"/>
      <c r="G1066" s="64"/>
      <c r="H1066" s="65"/>
      <c r="I1066" s="65"/>
      <c r="J1066" s="65"/>
      <c r="K1066" s="65"/>
      <c r="L1066" s="65"/>
      <c r="M1066" s="59"/>
      <c r="N1066" s="59"/>
    </row>
    <row r="1067" spans="2:14" s="62" customFormat="1" ht="15">
      <c r="B1067" s="63"/>
      <c r="C1067" s="63"/>
      <c r="D1067" s="63"/>
      <c r="E1067" s="64"/>
      <c r="F1067" s="64"/>
      <c r="G1067" s="64"/>
      <c r="H1067" s="65"/>
      <c r="I1067" s="65"/>
      <c r="J1067" s="65"/>
      <c r="K1067" s="65"/>
      <c r="L1067" s="65"/>
      <c r="M1067" s="59"/>
      <c r="N1067" s="59"/>
    </row>
    <row r="1068" spans="2:14" s="62" customFormat="1" ht="15">
      <c r="B1068" s="63"/>
      <c r="C1068" s="63"/>
      <c r="D1068" s="63"/>
      <c r="E1068" s="64"/>
      <c r="F1068" s="64"/>
      <c r="G1068" s="64"/>
      <c r="H1068" s="65"/>
      <c r="I1068" s="65"/>
      <c r="J1068" s="65"/>
      <c r="K1068" s="65"/>
      <c r="L1068" s="65"/>
      <c r="M1068" s="59"/>
      <c r="N1068" s="59"/>
    </row>
    <row r="1069" spans="2:14" s="62" customFormat="1" ht="15">
      <c r="B1069" s="63"/>
      <c r="C1069" s="63"/>
      <c r="D1069" s="63"/>
      <c r="E1069" s="64"/>
      <c r="F1069" s="64"/>
      <c r="G1069" s="64"/>
      <c r="H1069" s="65"/>
      <c r="I1069" s="65"/>
      <c r="J1069" s="65"/>
      <c r="K1069" s="65"/>
      <c r="L1069" s="65"/>
      <c r="M1069" s="59"/>
      <c r="N1069" s="59"/>
    </row>
    <row r="1070" spans="2:14" s="62" customFormat="1" ht="15">
      <c r="B1070" s="63"/>
      <c r="C1070" s="63"/>
      <c r="D1070" s="63"/>
      <c r="E1070" s="64"/>
      <c r="F1070" s="64"/>
      <c r="G1070" s="64"/>
      <c r="H1070" s="65"/>
      <c r="I1070" s="65"/>
      <c r="J1070" s="65"/>
      <c r="K1070" s="65"/>
      <c r="L1070" s="65"/>
      <c r="M1070" s="59"/>
      <c r="N1070" s="59"/>
    </row>
    <row r="1071" spans="2:14" s="62" customFormat="1" ht="15">
      <c r="B1071" s="63"/>
      <c r="C1071" s="63"/>
      <c r="D1071" s="63"/>
      <c r="E1071" s="64"/>
      <c r="F1071" s="64"/>
      <c r="G1071" s="64"/>
      <c r="H1071" s="65"/>
      <c r="I1071" s="65"/>
      <c r="J1071" s="65"/>
      <c r="K1071" s="65"/>
      <c r="L1071" s="65"/>
      <c r="M1071" s="59"/>
      <c r="N1071" s="59"/>
    </row>
    <row r="1072" spans="2:12" ht="15">
      <c r="B1072" s="66"/>
      <c r="C1072" s="66"/>
      <c r="D1072" s="66"/>
      <c r="H1072" s="66"/>
      <c r="I1072" s="66"/>
      <c r="J1072" s="68"/>
      <c r="K1072" s="68"/>
      <c r="L1072" s="68"/>
    </row>
    <row r="1073" spans="2:12" ht="15">
      <c r="B1073" s="66"/>
      <c r="C1073" s="66"/>
      <c r="D1073" s="66"/>
      <c r="H1073" s="66"/>
      <c r="I1073" s="66"/>
      <c r="J1073" s="68"/>
      <c r="K1073" s="68"/>
      <c r="L1073" s="68"/>
    </row>
    <row r="1074" spans="2:12" ht="15">
      <c r="B1074" s="66"/>
      <c r="C1074" s="66"/>
      <c r="D1074" s="66"/>
      <c r="H1074" s="66"/>
      <c r="I1074" s="66"/>
      <c r="J1074" s="68"/>
      <c r="K1074" s="68"/>
      <c r="L1074" s="68"/>
    </row>
    <row r="1075" spans="2:12" ht="15">
      <c r="B1075" s="66"/>
      <c r="C1075" s="66"/>
      <c r="D1075" s="66"/>
      <c r="H1075" s="66"/>
      <c r="I1075" s="66"/>
      <c r="J1075" s="68"/>
      <c r="K1075" s="68"/>
      <c r="L1075" s="68"/>
    </row>
    <row r="1076" spans="2:12" ht="15">
      <c r="B1076" s="66"/>
      <c r="C1076" s="66"/>
      <c r="D1076" s="66"/>
      <c r="H1076" s="66"/>
      <c r="I1076" s="66"/>
      <c r="J1076" s="68"/>
      <c r="K1076" s="68"/>
      <c r="L1076" s="68"/>
    </row>
    <row r="1077" spans="2:12" ht="15">
      <c r="B1077" s="66"/>
      <c r="C1077" s="66"/>
      <c r="D1077" s="66"/>
      <c r="H1077" s="66"/>
      <c r="I1077" s="66"/>
      <c r="J1077" s="68"/>
      <c r="K1077" s="68"/>
      <c r="L1077" s="68"/>
    </row>
    <row r="1078" spans="2:12" ht="15">
      <c r="B1078" s="66"/>
      <c r="C1078" s="66"/>
      <c r="D1078" s="66"/>
      <c r="H1078" s="66"/>
      <c r="I1078" s="66"/>
      <c r="J1078" s="68"/>
      <c r="K1078" s="68"/>
      <c r="L1078" s="68"/>
    </row>
    <row r="1079" spans="2:12" ht="15">
      <c r="B1079" s="66"/>
      <c r="C1079" s="66"/>
      <c r="D1079" s="66"/>
      <c r="H1079" s="66"/>
      <c r="I1079" s="66"/>
      <c r="J1079" s="68"/>
      <c r="K1079" s="68"/>
      <c r="L1079" s="68"/>
    </row>
    <row r="1080" spans="2:12" ht="15">
      <c r="B1080" s="66"/>
      <c r="C1080" s="66"/>
      <c r="D1080" s="66"/>
      <c r="H1080" s="66"/>
      <c r="I1080" s="66"/>
      <c r="J1080" s="68"/>
      <c r="K1080" s="68"/>
      <c r="L1080" s="68"/>
    </row>
    <row r="1081" spans="2:12" ht="15">
      <c r="B1081" s="66"/>
      <c r="C1081" s="66"/>
      <c r="D1081" s="66"/>
      <c r="H1081" s="66"/>
      <c r="I1081" s="66"/>
      <c r="J1081" s="68"/>
      <c r="K1081" s="68"/>
      <c r="L1081" s="68"/>
    </row>
    <row r="1082" spans="2:12" ht="15">
      <c r="B1082" s="66"/>
      <c r="C1082" s="66"/>
      <c r="D1082" s="66"/>
      <c r="H1082" s="66"/>
      <c r="I1082" s="66"/>
      <c r="J1082" s="68"/>
      <c r="K1082" s="68"/>
      <c r="L1082" s="68"/>
    </row>
    <row r="1083" spans="2:12" ht="15">
      <c r="B1083" s="66"/>
      <c r="C1083" s="66"/>
      <c r="D1083" s="66"/>
      <c r="H1083" s="66"/>
      <c r="I1083" s="66"/>
      <c r="J1083" s="68"/>
      <c r="K1083" s="68"/>
      <c r="L1083" s="68"/>
    </row>
    <row r="1084" spans="2:12" ht="15">
      <c r="B1084" s="66"/>
      <c r="C1084" s="66"/>
      <c r="D1084" s="66"/>
      <c r="H1084" s="66"/>
      <c r="I1084" s="66"/>
      <c r="J1084" s="68"/>
      <c r="K1084" s="68"/>
      <c r="L1084" s="68"/>
    </row>
    <row r="1085" spans="2:12" ht="15">
      <c r="B1085" s="66"/>
      <c r="C1085" s="66"/>
      <c r="D1085" s="66"/>
      <c r="H1085" s="66"/>
      <c r="I1085" s="66"/>
      <c r="J1085" s="68"/>
      <c r="K1085" s="68"/>
      <c r="L1085" s="68"/>
    </row>
    <row r="1086" spans="2:12" ht="15">
      <c r="B1086" s="66"/>
      <c r="C1086" s="66"/>
      <c r="D1086" s="66"/>
      <c r="H1086" s="66"/>
      <c r="I1086" s="66"/>
      <c r="J1086" s="68"/>
      <c r="K1086" s="68"/>
      <c r="L1086" s="68"/>
    </row>
    <row r="1087" spans="2:12" ht="15">
      <c r="B1087" s="66"/>
      <c r="C1087" s="66"/>
      <c r="D1087" s="66"/>
      <c r="H1087" s="66"/>
      <c r="I1087" s="66"/>
      <c r="J1087" s="68"/>
      <c r="K1087" s="68"/>
      <c r="L1087" s="68"/>
    </row>
    <row r="1088" spans="2:12" ht="15">
      <c r="B1088" s="66"/>
      <c r="C1088" s="66"/>
      <c r="D1088" s="66"/>
      <c r="H1088" s="66"/>
      <c r="I1088" s="66"/>
      <c r="J1088" s="68"/>
      <c r="K1088" s="68"/>
      <c r="L1088" s="68"/>
    </row>
    <row r="1089" spans="2:12" ht="15">
      <c r="B1089" s="66"/>
      <c r="C1089" s="66"/>
      <c r="D1089" s="66"/>
      <c r="H1089" s="66"/>
      <c r="I1089" s="66"/>
      <c r="J1089" s="68"/>
      <c r="K1089" s="68"/>
      <c r="L1089" s="68"/>
    </row>
    <row r="1090" spans="2:12" ht="15">
      <c r="B1090" s="66"/>
      <c r="C1090" s="66"/>
      <c r="D1090" s="66"/>
      <c r="H1090" s="66"/>
      <c r="I1090" s="66"/>
      <c r="J1090" s="68"/>
      <c r="K1090" s="68"/>
      <c r="L1090" s="68"/>
    </row>
    <row r="1091" spans="2:12" ht="15">
      <c r="B1091" s="66"/>
      <c r="C1091" s="66"/>
      <c r="D1091" s="66"/>
      <c r="H1091" s="66"/>
      <c r="I1091" s="66"/>
      <c r="J1091" s="68"/>
      <c r="K1091" s="68"/>
      <c r="L1091" s="68"/>
    </row>
    <row r="1092" spans="2:12" ht="15">
      <c r="B1092" s="66"/>
      <c r="C1092" s="66"/>
      <c r="D1092" s="66"/>
      <c r="H1092" s="66"/>
      <c r="I1092" s="66"/>
      <c r="J1092" s="68"/>
      <c r="K1092" s="68"/>
      <c r="L1092" s="68"/>
    </row>
    <row r="1093" spans="2:12" ht="15">
      <c r="B1093" s="66"/>
      <c r="C1093" s="66"/>
      <c r="D1093" s="66"/>
      <c r="H1093" s="66"/>
      <c r="I1093" s="66"/>
      <c r="J1093" s="68"/>
      <c r="K1093" s="68"/>
      <c r="L1093" s="68"/>
    </row>
    <row r="1094" spans="2:12" ht="15">
      <c r="B1094" s="66"/>
      <c r="C1094" s="66"/>
      <c r="D1094" s="66"/>
      <c r="H1094" s="66"/>
      <c r="I1094" s="66"/>
      <c r="J1094" s="68"/>
      <c r="K1094" s="68"/>
      <c r="L1094" s="68"/>
    </row>
    <row r="1095" spans="2:12" ht="15">
      <c r="B1095" s="66"/>
      <c r="C1095" s="66"/>
      <c r="D1095" s="66"/>
      <c r="H1095" s="66"/>
      <c r="I1095" s="66"/>
      <c r="J1095" s="68"/>
      <c r="K1095" s="68"/>
      <c r="L1095" s="68"/>
    </row>
    <row r="1096" spans="2:12" ht="15">
      <c r="B1096" s="66"/>
      <c r="C1096" s="66"/>
      <c r="D1096" s="66"/>
      <c r="H1096" s="66"/>
      <c r="I1096" s="66"/>
      <c r="J1096" s="68"/>
      <c r="K1096" s="68"/>
      <c r="L1096" s="68"/>
    </row>
    <row r="1097" spans="2:12" ht="15">
      <c r="B1097" s="66"/>
      <c r="C1097" s="66"/>
      <c r="D1097" s="66"/>
      <c r="H1097" s="66"/>
      <c r="I1097" s="66"/>
      <c r="J1097" s="68"/>
      <c r="K1097" s="68"/>
      <c r="L1097" s="68"/>
    </row>
    <row r="1098" spans="2:12" ht="15">
      <c r="B1098" s="66"/>
      <c r="C1098" s="66"/>
      <c r="D1098" s="66"/>
      <c r="H1098" s="66"/>
      <c r="I1098" s="66"/>
      <c r="J1098" s="68"/>
      <c r="K1098" s="68"/>
      <c r="L1098" s="68"/>
    </row>
    <row r="1099" spans="2:12" ht="15">
      <c r="B1099" s="66"/>
      <c r="C1099" s="66"/>
      <c r="D1099" s="66"/>
      <c r="H1099" s="66"/>
      <c r="I1099" s="66"/>
      <c r="J1099" s="68"/>
      <c r="K1099" s="68"/>
      <c r="L1099" s="68"/>
    </row>
    <row r="1100" spans="2:12" ht="15">
      <c r="B1100" s="66"/>
      <c r="C1100" s="66"/>
      <c r="D1100" s="66"/>
      <c r="H1100" s="66"/>
      <c r="I1100" s="66"/>
      <c r="J1100" s="68"/>
      <c r="K1100" s="68"/>
      <c r="L1100" s="68"/>
    </row>
    <row r="1101" spans="2:12" ht="15">
      <c r="B1101" s="66"/>
      <c r="C1101" s="66"/>
      <c r="D1101" s="66"/>
      <c r="H1101" s="66"/>
      <c r="I1101" s="66"/>
      <c r="J1101" s="68"/>
      <c r="K1101" s="68"/>
      <c r="L1101" s="68"/>
    </row>
    <row r="1102" spans="2:12" ht="15">
      <c r="B1102" s="66"/>
      <c r="C1102" s="66"/>
      <c r="D1102" s="66"/>
      <c r="H1102" s="66"/>
      <c r="I1102" s="66"/>
      <c r="J1102" s="68"/>
      <c r="K1102" s="68"/>
      <c r="L1102" s="68"/>
    </row>
    <row r="1103" spans="2:12" ht="15">
      <c r="B1103" s="66"/>
      <c r="C1103" s="66"/>
      <c r="D1103" s="66"/>
      <c r="H1103" s="66"/>
      <c r="I1103" s="66"/>
      <c r="J1103" s="68"/>
      <c r="K1103" s="68"/>
      <c r="L1103" s="68"/>
    </row>
    <row r="1104" spans="2:12" ht="15">
      <c r="B1104" s="66"/>
      <c r="C1104" s="66"/>
      <c r="D1104" s="66"/>
      <c r="H1104" s="66"/>
      <c r="I1104" s="66"/>
      <c r="J1104" s="68"/>
      <c r="K1104" s="68"/>
      <c r="L1104" s="68"/>
    </row>
    <row r="1105" spans="2:12" ht="15">
      <c r="B1105" s="66"/>
      <c r="C1105" s="66"/>
      <c r="D1105" s="66"/>
      <c r="H1105" s="66"/>
      <c r="I1105" s="66"/>
      <c r="J1105" s="68"/>
      <c r="K1105" s="68"/>
      <c r="L1105" s="68"/>
    </row>
    <row r="1106" spans="2:12" ht="15">
      <c r="B1106" s="66"/>
      <c r="C1106" s="66"/>
      <c r="D1106" s="66"/>
      <c r="H1106" s="66"/>
      <c r="I1106" s="66"/>
      <c r="J1106" s="68"/>
      <c r="K1106" s="68"/>
      <c r="L1106" s="68"/>
    </row>
    <row r="1107" spans="2:12" ht="15">
      <c r="B1107" s="66"/>
      <c r="C1107" s="66"/>
      <c r="D1107" s="66"/>
      <c r="H1107" s="66"/>
      <c r="I1107" s="66"/>
      <c r="J1107" s="68"/>
      <c r="K1107" s="68"/>
      <c r="L1107" s="68"/>
    </row>
    <row r="1108" spans="2:12" ht="15">
      <c r="B1108" s="66"/>
      <c r="C1108" s="66"/>
      <c r="D1108" s="66"/>
      <c r="H1108" s="66"/>
      <c r="I1108" s="66"/>
      <c r="J1108" s="68"/>
      <c r="K1108" s="68"/>
      <c r="L1108" s="68"/>
    </row>
    <row r="1109" spans="2:12" ht="15">
      <c r="B1109" s="66"/>
      <c r="C1109" s="66"/>
      <c r="D1109" s="66"/>
      <c r="H1109" s="66"/>
      <c r="I1109" s="66"/>
      <c r="J1109" s="68"/>
      <c r="K1109" s="68"/>
      <c r="L1109" s="68"/>
    </row>
    <row r="1110" spans="2:12" ht="15">
      <c r="B1110" s="66"/>
      <c r="C1110" s="66"/>
      <c r="D1110" s="66"/>
      <c r="H1110" s="66"/>
      <c r="I1110" s="66"/>
      <c r="J1110" s="68"/>
      <c r="K1110" s="68"/>
      <c r="L1110" s="68"/>
    </row>
    <row r="1111" spans="2:12" ht="15">
      <c r="B1111" s="66"/>
      <c r="C1111" s="66"/>
      <c r="D1111" s="66"/>
      <c r="H1111" s="66"/>
      <c r="I1111" s="66"/>
      <c r="J1111" s="68"/>
      <c r="K1111" s="68"/>
      <c r="L1111" s="68"/>
    </row>
    <row r="1112" spans="2:12" ht="15">
      <c r="B1112" s="66"/>
      <c r="C1112" s="66"/>
      <c r="D1112" s="66"/>
      <c r="H1112" s="66"/>
      <c r="I1112" s="66"/>
      <c r="J1112" s="68"/>
      <c r="K1112" s="68"/>
      <c r="L1112" s="68"/>
    </row>
    <row r="1113" spans="2:12" ht="15">
      <c r="B1113" s="66"/>
      <c r="C1113" s="66"/>
      <c r="D1113" s="66"/>
      <c r="H1113" s="66"/>
      <c r="I1113" s="66"/>
      <c r="J1113" s="68"/>
      <c r="K1113" s="68"/>
      <c r="L1113" s="68"/>
    </row>
    <row r="1114" spans="2:12" ht="15">
      <c r="B1114" s="66"/>
      <c r="C1114" s="66"/>
      <c r="D1114" s="66"/>
      <c r="H1114" s="66"/>
      <c r="I1114" s="66"/>
      <c r="J1114" s="68"/>
      <c r="K1114" s="68"/>
      <c r="L1114" s="68"/>
    </row>
    <row r="1115" spans="2:12" ht="15">
      <c r="B1115" s="66"/>
      <c r="C1115" s="66"/>
      <c r="D1115" s="66"/>
      <c r="H1115" s="66"/>
      <c r="I1115" s="66"/>
      <c r="J1115" s="68"/>
      <c r="K1115" s="68"/>
      <c r="L1115" s="68"/>
    </row>
    <row r="1116" spans="2:12" ht="15">
      <c r="B1116" s="66"/>
      <c r="C1116" s="66"/>
      <c r="D1116" s="66"/>
      <c r="H1116" s="66"/>
      <c r="I1116" s="66"/>
      <c r="J1116" s="68"/>
      <c r="K1116" s="68"/>
      <c r="L1116" s="68"/>
    </row>
    <row r="1117" spans="2:12" ht="15">
      <c r="B1117" s="66"/>
      <c r="C1117" s="66"/>
      <c r="D1117" s="66"/>
      <c r="H1117" s="66"/>
      <c r="I1117" s="66"/>
      <c r="J1117" s="68"/>
      <c r="K1117" s="68"/>
      <c r="L1117" s="68"/>
    </row>
    <row r="1118" spans="2:12" ht="15">
      <c r="B1118" s="66"/>
      <c r="C1118" s="66"/>
      <c r="D1118" s="66"/>
      <c r="H1118" s="66"/>
      <c r="I1118" s="66"/>
      <c r="J1118" s="68"/>
      <c r="K1118" s="68"/>
      <c r="L1118" s="68"/>
    </row>
    <row r="1119" spans="2:12" ht="15">
      <c r="B1119" s="66"/>
      <c r="C1119" s="66"/>
      <c r="D1119" s="66"/>
      <c r="H1119" s="66"/>
      <c r="I1119" s="66"/>
      <c r="J1119" s="68"/>
      <c r="K1119" s="68"/>
      <c r="L1119" s="68"/>
    </row>
    <row r="1120" spans="2:12" ht="15">
      <c r="B1120" s="66"/>
      <c r="C1120" s="66"/>
      <c r="D1120" s="66"/>
      <c r="H1120" s="66"/>
      <c r="I1120" s="66"/>
      <c r="J1120" s="68"/>
      <c r="K1120" s="68"/>
      <c r="L1120" s="68"/>
    </row>
    <row r="1121" spans="2:12" ht="15">
      <c r="B1121" s="66"/>
      <c r="C1121" s="66"/>
      <c r="D1121" s="66"/>
      <c r="H1121" s="66"/>
      <c r="I1121" s="66"/>
      <c r="J1121" s="68"/>
      <c r="K1121" s="68"/>
      <c r="L1121" s="68"/>
    </row>
    <row r="1122" spans="2:12" ht="15">
      <c r="B1122" s="66"/>
      <c r="C1122" s="66"/>
      <c r="D1122" s="66"/>
      <c r="H1122" s="66"/>
      <c r="I1122" s="66"/>
      <c r="J1122" s="68"/>
      <c r="K1122" s="68"/>
      <c r="L1122" s="68"/>
    </row>
    <row r="1123" spans="2:12" ht="15">
      <c r="B1123" s="66"/>
      <c r="C1123" s="66"/>
      <c r="D1123" s="66"/>
      <c r="H1123" s="66"/>
      <c r="I1123" s="66"/>
      <c r="J1123" s="68"/>
      <c r="K1123" s="68"/>
      <c r="L1123" s="68"/>
    </row>
    <row r="1124" spans="2:12" ht="15">
      <c r="B1124" s="66"/>
      <c r="C1124" s="66"/>
      <c r="D1124" s="66"/>
      <c r="H1124" s="66"/>
      <c r="I1124" s="66"/>
      <c r="J1124" s="68"/>
      <c r="K1124" s="68"/>
      <c r="L1124" s="68"/>
    </row>
    <row r="1125" spans="2:12" ht="15">
      <c r="B1125" s="66"/>
      <c r="C1125" s="66"/>
      <c r="D1125" s="66"/>
      <c r="H1125" s="66"/>
      <c r="I1125" s="66"/>
      <c r="J1125" s="68"/>
      <c r="K1125" s="68"/>
      <c r="L1125" s="68"/>
    </row>
    <row r="1126" spans="2:12" ht="15">
      <c r="B1126" s="66"/>
      <c r="C1126" s="66"/>
      <c r="D1126" s="66"/>
      <c r="H1126" s="66"/>
      <c r="I1126" s="66"/>
      <c r="J1126" s="68"/>
      <c r="K1126" s="68"/>
      <c r="L1126" s="68"/>
    </row>
    <row r="1127" spans="2:12" ht="15">
      <c r="B1127" s="66"/>
      <c r="C1127" s="66"/>
      <c r="D1127" s="66"/>
      <c r="H1127" s="66"/>
      <c r="I1127" s="66"/>
      <c r="J1127" s="68"/>
      <c r="K1127" s="68"/>
      <c r="L1127" s="68"/>
    </row>
    <row r="1128" spans="2:12" ht="15">
      <c r="B1128" s="66"/>
      <c r="C1128" s="66"/>
      <c r="D1128" s="66"/>
      <c r="H1128" s="66"/>
      <c r="I1128" s="66"/>
      <c r="J1128" s="68"/>
      <c r="K1128" s="68"/>
      <c r="L1128" s="68"/>
    </row>
    <row r="1129" spans="2:12" ht="15">
      <c r="B1129" s="66"/>
      <c r="C1129" s="66"/>
      <c r="D1129" s="66"/>
      <c r="H1129" s="66"/>
      <c r="I1129" s="66"/>
      <c r="J1129" s="68"/>
      <c r="K1129" s="68"/>
      <c r="L1129" s="68"/>
    </row>
    <row r="1130" spans="2:12" ht="15">
      <c r="B1130" s="66"/>
      <c r="C1130" s="66"/>
      <c r="D1130" s="66"/>
      <c r="H1130" s="66"/>
      <c r="I1130" s="66"/>
      <c r="J1130" s="68"/>
      <c r="K1130" s="68"/>
      <c r="L1130" s="68"/>
    </row>
    <row r="1131" spans="2:12" ht="15">
      <c r="B1131" s="66"/>
      <c r="C1131" s="66"/>
      <c r="D1131" s="66"/>
      <c r="H1131" s="66"/>
      <c r="I1131" s="66"/>
      <c r="J1131" s="68"/>
      <c r="K1131" s="68"/>
      <c r="L1131" s="68"/>
    </row>
    <row r="1132" spans="2:12" ht="15">
      <c r="B1132" s="66"/>
      <c r="C1132" s="66"/>
      <c r="D1132" s="66"/>
      <c r="H1132" s="66"/>
      <c r="I1132" s="66"/>
      <c r="J1132" s="68"/>
      <c r="K1132" s="68"/>
      <c r="L1132" s="68"/>
    </row>
    <row r="1133" spans="2:12" ht="15">
      <c r="B1133" s="66"/>
      <c r="C1133" s="66"/>
      <c r="D1133" s="66"/>
      <c r="H1133" s="66"/>
      <c r="I1133" s="66"/>
      <c r="J1133" s="68"/>
      <c r="K1133" s="68"/>
      <c r="L1133" s="68"/>
    </row>
    <row r="1134" spans="2:12" ht="15">
      <c r="B1134" s="66"/>
      <c r="C1134" s="66"/>
      <c r="D1134" s="66"/>
      <c r="H1134" s="66"/>
      <c r="I1134" s="66"/>
      <c r="J1134" s="68"/>
      <c r="K1134" s="68"/>
      <c r="L1134" s="68"/>
    </row>
    <row r="1135" spans="2:12" ht="15">
      <c r="B1135" s="66"/>
      <c r="C1135" s="66"/>
      <c r="D1135" s="66"/>
      <c r="H1135" s="66"/>
      <c r="I1135" s="66"/>
      <c r="J1135" s="68"/>
      <c r="K1135" s="68"/>
      <c r="L1135" s="68"/>
    </row>
    <row r="1136" spans="2:12" ht="15">
      <c r="B1136" s="66"/>
      <c r="C1136" s="66"/>
      <c r="D1136" s="66"/>
      <c r="H1136" s="66"/>
      <c r="I1136" s="66"/>
      <c r="J1136" s="68"/>
      <c r="K1136" s="68"/>
      <c r="L1136" s="68"/>
    </row>
    <row r="1137" spans="2:12" ht="15">
      <c r="B1137" s="66"/>
      <c r="C1137" s="66"/>
      <c r="D1137" s="66"/>
      <c r="H1137" s="66"/>
      <c r="I1137" s="66"/>
      <c r="J1137" s="68"/>
      <c r="K1137" s="68"/>
      <c r="L1137" s="68"/>
    </row>
    <row r="1138" spans="2:12" ht="15">
      <c r="B1138" s="66"/>
      <c r="C1138" s="66"/>
      <c r="D1138" s="66"/>
      <c r="H1138" s="66"/>
      <c r="I1138" s="66"/>
      <c r="J1138" s="68"/>
      <c r="K1138" s="68"/>
      <c r="L1138" s="68"/>
    </row>
    <row r="1139" spans="2:12" ht="15">
      <c r="B1139" s="66"/>
      <c r="C1139" s="66"/>
      <c r="D1139" s="66"/>
      <c r="H1139" s="66"/>
      <c r="I1139" s="66"/>
      <c r="J1139" s="68"/>
      <c r="K1139" s="68"/>
      <c r="L1139" s="68"/>
    </row>
    <row r="1140" spans="2:12" ht="15">
      <c r="B1140" s="66"/>
      <c r="C1140" s="66"/>
      <c r="D1140" s="66"/>
      <c r="H1140" s="66"/>
      <c r="I1140" s="66"/>
      <c r="J1140" s="68"/>
      <c r="K1140" s="68"/>
      <c r="L1140" s="68"/>
    </row>
    <row r="1141" spans="2:12" ht="15">
      <c r="B1141" s="66"/>
      <c r="C1141" s="66"/>
      <c r="D1141" s="66"/>
      <c r="H1141" s="66"/>
      <c r="I1141" s="66"/>
      <c r="J1141" s="68"/>
      <c r="K1141" s="68"/>
      <c r="L1141" s="68"/>
    </row>
    <row r="1142" spans="2:12" ht="15">
      <c r="B1142" s="66"/>
      <c r="C1142" s="66"/>
      <c r="D1142" s="66"/>
      <c r="H1142" s="66"/>
      <c r="I1142" s="66"/>
      <c r="J1142" s="68"/>
      <c r="K1142" s="68"/>
      <c r="L1142" s="68"/>
    </row>
    <row r="1143" spans="2:12" ht="15">
      <c r="B1143" s="66"/>
      <c r="C1143" s="66"/>
      <c r="D1143" s="66"/>
      <c r="H1143" s="66"/>
      <c r="I1143" s="66"/>
      <c r="J1143" s="68"/>
      <c r="K1143" s="68"/>
      <c r="L1143" s="68"/>
    </row>
    <row r="1144" spans="2:12" ht="15">
      <c r="B1144" s="66"/>
      <c r="C1144" s="66"/>
      <c r="D1144" s="66"/>
      <c r="H1144" s="66"/>
      <c r="I1144" s="66"/>
      <c r="J1144" s="68"/>
      <c r="K1144" s="68"/>
      <c r="L1144" s="68"/>
    </row>
    <row r="1145" spans="2:12" ht="15">
      <c r="B1145" s="66"/>
      <c r="C1145" s="66"/>
      <c r="D1145" s="66"/>
      <c r="H1145" s="66"/>
      <c r="I1145" s="66"/>
      <c r="J1145" s="68"/>
      <c r="K1145" s="68"/>
      <c r="L1145" s="68"/>
    </row>
    <row r="1146" spans="2:12" ht="15">
      <c r="B1146" s="66"/>
      <c r="C1146" s="66"/>
      <c r="D1146" s="66"/>
      <c r="H1146" s="66"/>
      <c r="I1146" s="66"/>
      <c r="J1146" s="68"/>
      <c r="K1146" s="68"/>
      <c r="L1146" s="68"/>
    </row>
    <row r="1147" spans="2:12" ht="15">
      <c r="B1147" s="66"/>
      <c r="C1147" s="66"/>
      <c r="D1147" s="66"/>
      <c r="H1147" s="66"/>
      <c r="I1147" s="66"/>
      <c r="J1147" s="68"/>
      <c r="K1147" s="68"/>
      <c r="L1147" s="68"/>
    </row>
    <row r="1148" spans="2:12" ht="15">
      <c r="B1148" s="66"/>
      <c r="C1148" s="66"/>
      <c r="D1148" s="66"/>
      <c r="H1148" s="66"/>
      <c r="I1148" s="66"/>
      <c r="J1148" s="68"/>
      <c r="K1148" s="68"/>
      <c r="L1148" s="68"/>
    </row>
    <row r="1149" spans="2:12" ht="15">
      <c r="B1149" s="66"/>
      <c r="C1149" s="66"/>
      <c r="D1149" s="66"/>
      <c r="H1149" s="66"/>
      <c r="I1149" s="66"/>
      <c r="J1149" s="68"/>
      <c r="K1149" s="68"/>
      <c r="L1149" s="68"/>
    </row>
    <row r="1150" spans="2:12" ht="15">
      <c r="B1150" s="66"/>
      <c r="C1150" s="66"/>
      <c r="D1150" s="66"/>
      <c r="H1150" s="66"/>
      <c r="I1150" s="66"/>
      <c r="J1150" s="68"/>
      <c r="K1150" s="68"/>
      <c r="L1150" s="68"/>
    </row>
    <row r="1151" spans="2:12" ht="15">
      <c r="B1151" s="66"/>
      <c r="C1151" s="66"/>
      <c r="D1151" s="66"/>
      <c r="H1151" s="66"/>
      <c r="I1151" s="66"/>
      <c r="J1151" s="68"/>
      <c r="K1151" s="68"/>
      <c r="L1151" s="68"/>
    </row>
    <row r="1152" spans="2:12" ht="15">
      <c r="B1152" s="66"/>
      <c r="C1152" s="66"/>
      <c r="D1152" s="66"/>
      <c r="H1152" s="66"/>
      <c r="I1152" s="66"/>
      <c r="J1152" s="68"/>
      <c r="K1152" s="68"/>
      <c r="L1152" s="68"/>
    </row>
    <row r="1153" spans="2:12" ht="15">
      <c r="B1153" s="66"/>
      <c r="C1153" s="66"/>
      <c r="D1153" s="66"/>
      <c r="H1153" s="66"/>
      <c r="I1153" s="66"/>
      <c r="J1153" s="68"/>
      <c r="K1153" s="68"/>
      <c r="L1153" s="68"/>
    </row>
    <row r="1154" spans="2:12" ht="15">
      <c r="B1154" s="66"/>
      <c r="C1154" s="66"/>
      <c r="D1154" s="66"/>
      <c r="H1154" s="66"/>
      <c r="I1154" s="66"/>
      <c r="J1154" s="68"/>
      <c r="K1154" s="68"/>
      <c r="L1154" s="68"/>
    </row>
    <row r="1155" spans="2:12" ht="15">
      <c r="B1155" s="66"/>
      <c r="C1155" s="66"/>
      <c r="D1155" s="66"/>
      <c r="H1155" s="66"/>
      <c r="I1155" s="66"/>
      <c r="J1155" s="68"/>
      <c r="K1155" s="68"/>
      <c r="L1155" s="68"/>
    </row>
    <row r="1156" spans="2:12" ht="15">
      <c r="B1156" s="66"/>
      <c r="C1156" s="66"/>
      <c r="D1156" s="66"/>
      <c r="H1156" s="66"/>
      <c r="I1156" s="66"/>
      <c r="J1156" s="68"/>
      <c r="K1156" s="68"/>
      <c r="L1156" s="68"/>
    </row>
    <row r="1157" spans="2:12" ht="15">
      <c r="B1157" s="66"/>
      <c r="C1157" s="66"/>
      <c r="D1157" s="66"/>
      <c r="H1157" s="66"/>
      <c r="I1157" s="66"/>
      <c r="J1157" s="68"/>
      <c r="K1157" s="68"/>
      <c r="L1157" s="68"/>
    </row>
    <row r="1158" spans="2:12" ht="15">
      <c r="B1158" s="66"/>
      <c r="C1158" s="66"/>
      <c r="D1158" s="66"/>
      <c r="H1158" s="66"/>
      <c r="I1158" s="66"/>
      <c r="J1158" s="68"/>
      <c r="K1158" s="68"/>
      <c r="L1158" s="68"/>
    </row>
    <row r="1159" spans="2:12" ht="15">
      <c r="B1159" s="66"/>
      <c r="C1159" s="66"/>
      <c r="D1159" s="66"/>
      <c r="H1159" s="66"/>
      <c r="I1159" s="66"/>
      <c r="J1159" s="68"/>
      <c r="K1159" s="68"/>
      <c r="L1159" s="68"/>
    </row>
    <row r="1160" spans="2:12" ht="15">
      <c r="B1160" s="66"/>
      <c r="C1160" s="66"/>
      <c r="D1160" s="66"/>
      <c r="H1160" s="66"/>
      <c r="I1160" s="66"/>
      <c r="J1160" s="68"/>
      <c r="K1160" s="68"/>
      <c r="L1160" s="68"/>
    </row>
    <row r="1161" spans="2:12" ht="15">
      <c r="B1161" s="66"/>
      <c r="C1161" s="66"/>
      <c r="D1161" s="66"/>
      <c r="H1161" s="66"/>
      <c r="I1161" s="66"/>
      <c r="J1161" s="68"/>
      <c r="K1161" s="68"/>
      <c r="L1161" s="68"/>
    </row>
    <row r="1162" spans="2:12" ht="15">
      <c r="B1162" s="66"/>
      <c r="C1162" s="66"/>
      <c r="D1162" s="66"/>
      <c r="H1162" s="66"/>
      <c r="I1162" s="66"/>
      <c r="J1162" s="68"/>
      <c r="K1162" s="68"/>
      <c r="L1162" s="68"/>
    </row>
    <row r="1163" spans="2:12" ht="15">
      <c r="B1163" s="66"/>
      <c r="C1163" s="66"/>
      <c r="D1163" s="66"/>
      <c r="H1163" s="66"/>
      <c r="I1163" s="66"/>
      <c r="J1163" s="68"/>
      <c r="K1163" s="68"/>
      <c r="L1163" s="68"/>
    </row>
    <row r="1164" spans="2:12" ht="15">
      <c r="B1164" s="66"/>
      <c r="C1164" s="66"/>
      <c r="D1164" s="66"/>
      <c r="H1164" s="66"/>
      <c r="I1164" s="66"/>
      <c r="J1164" s="68"/>
      <c r="K1164" s="68"/>
      <c r="L1164" s="68"/>
    </row>
    <row r="1165" spans="2:12" ht="15">
      <c r="B1165" s="66"/>
      <c r="C1165" s="66"/>
      <c r="D1165" s="66"/>
      <c r="H1165" s="66"/>
      <c r="I1165" s="66"/>
      <c r="J1165" s="68"/>
      <c r="K1165" s="68"/>
      <c r="L1165" s="68"/>
    </row>
    <row r="1166" spans="2:12" ht="15">
      <c r="B1166" s="66"/>
      <c r="C1166" s="66"/>
      <c r="D1166" s="66"/>
      <c r="H1166" s="66"/>
      <c r="I1166" s="66"/>
      <c r="J1166" s="68"/>
      <c r="K1166" s="68"/>
      <c r="L1166" s="68"/>
    </row>
    <row r="1167" spans="2:12" ht="15">
      <c r="B1167" s="66"/>
      <c r="C1167" s="66"/>
      <c r="D1167" s="66"/>
      <c r="H1167" s="66"/>
      <c r="I1167" s="66"/>
      <c r="J1167" s="68"/>
      <c r="K1167" s="68"/>
      <c r="L1167" s="68"/>
    </row>
    <row r="1168" spans="2:12" ht="15">
      <c r="B1168" s="66"/>
      <c r="C1168" s="66"/>
      <c r="D1168" s="66"/>
      <c r="H1168" s="66"/>
      <c r="I1168" s="66"/>
      <c r="J1168" s="68"/>
      <c r="K1168" s="68"/>
      <c r="L1168" s="68"/>
    </row>
    <row r="1169" spans="2:12" ht="15">
      <c r="B1169" s="66"/>
      <c r="C1169" s="66"/>
      <c r="D1169" s="66"/>
      <c r="H1169" s="66"/>
      <c r="I1169" s="66"/>
      <c r="J1169" s="68"/>
      <c r="K1169" s="68"/>
      <c r="L1169" s="68"/>
    </row>
    <row r="1170" spans="2:12" ht="15">
      <c r="B1170" s="66"/>
      <c r="C1170" s="66"/>
      <c r="D1170" s="66"/>
      <c r="H1170" s="66"/>
      <c r="I1170" s="66"/>
      <c r="J1170" s="68"/>
      <c r="K1170" s="68"/>
      <c r="L1170" s="68"/>
    </row>
    <row r="1171" spans="2:12" ht="15">
      <c r="B1171" s="66"/>
      <c r="C1171" s="66"/>
      <c r="D1171" s="66"/>
      <c r="H1171" s="66"/>
      <c r="I1171" s="66"/>
      <c r="J1171" s="68"/>
      <c r="K1171" s="68"/>
      <c r="L1171" s="68"/>
    </row>
    <row r="1172" spans="2:12" ht="15">
      <c r="B1172" s="66"/>
      <c r="C1172" s="66"/>
      <c r="D1172" s="66"/>
      <c r="H1172" s="66"/>
      <c r="I1172" s="66"/>
      <c r="J1172" s="68"/>
      <c r="K1172" s="68"/>
      <c r="L1172" s="68"/>
    </row>
    <row r="1173" spans="2:12" ht="15">
      <c r="B1173" s="66"/>
      <c r="C1173" s="66"/>
      <c r="D1173" s="66"/>
      <c r="H1173" s="66"/>
      <c r="I1173" s="66"/>
      <c r="J1173" s="68"/>
      <c r="K1173" s="68"/>
      <c r="L1173" s="68"/>
    </row>
    <row r="1174" spans="2:12" ht="15">
      <c r="B1174" s="66"/>
      <c r="C1174" s="66"/>
      <c r="D1174" s="66"/>
      <c r="H1174" s="66"/>
      <c r="I1174" s="66"/>
      <c r="J1174" s="68"/>
      <c r="K1174" s="68"/>
      <c r="L1174" s="68"/>
    </row>
    <row r="1175" spans="2:12" ht="15">
      <c r="B1175" s="66"/>
      <c r="C1175" s="66"/>
      <c r="D1175" s="66"/>
      <c r="H1175" s="66"/>
      <c r="I1175" s="66"/>
      <c r="J1175" s="68"/>
      <c r="K1175" s="68"/>
      <c r="L1175" s="68"/>
    </row>
    <row r="1176" spans="2:12" ht="15">
      <c r="B1176" s="66"/>
      <c r="C1176" s="66"/>
      <c r="D1176" s="66"/>
      <c r="H1176" s="66"/>
      <c r="I1176" s="66"/>
      <c r="J1176" s="68"/>
      <c r="K1176" s="68"/>
      <c r="L1176" s="68"/>
    </row>
    <row r="1177" spans="2:12" ht="15">
      <c r="B1177" s="66"/>
      <c r="C1177" s="66"/>
      <c r="D1177" s="66"/>
      <c r="H1177" s="66"/>
      <c r="I1177" s="66"/>
      <c r="J1177" s="68"/>
      <c r="K1177" s="68"/>
      <c r="L1177" s="68"/>
    </row>
    <row r="1178" spans="2:12" ht="15">
      <c r="B1178" s="66"/>
      <c r="C1178" s="66"/>
      <c r="D1178" s="66"/>
      <c r="H1178" s="66"/>
      <c r="I1178" s="66"/>
      <c r="J1178" s="68"/>
      <c r="K1178" s="68"/>
      <c r="L1178" s="68"/>
    </row>
    <row r="1179" spans="2:12" ht="15">
      <c r="B1179" s="66"/>
      <c r="C1179" s="66"/>
      <c r="D1179" s="66"/>
      <c r="H1179" s="66"/>
      <c r="I1179" s="66"/>
      <c r="J1179" s="68"/>
      <c r="K1179" s="68"/>
      <c r="L1179" s="68"/>
    </row>
    <row r="1180" spans="2:12" ht="15">
      <c r="B1180" s="66"/>
      <c r="C1180" s="66"/>
      <c r="D1180" s="66"/>
      <c r="H1180" s="66"/>
      <c r="I1180" s="66"/>
      <c r="J1180" s="68"/>
      <c r="K1180" s="68"/>
      <c r="L1180" s="68"/>
    </row>
    <row r="1181" spans="2:12" ht="15">
      <c r="B1181" s="66"/>
      <c r="C1181" s="66"/>
      <c r="D1181" s="66"/>
      <c r="H1181" s="66"/>
      <c r="I1181" s="66"/>
      <c r="J1181" s="68"/>
      <c r="K1181" s="68"/>
      <c r="L1181" s="68"/>
    </row>
    <row r="1182" spans="2:12" ht="15">
      <c r="B1182" s="66"/>
      <c r="C1182" s="66"/>
      <c r="D1182" s="66"/>
      <c r="H1182" s="66"/>
      <c r="I1182" s="66"/>
      <c r="J1182" s="68"/>
      <c r="K1182" s="68"/>
      <c r="L1182" s="68"/>
    </row>
    <row r="1183" spans="2:12" ht="15">
      <c r="B1183" s="66"/>
      <c r="C1183" s="66"/>
      <c r="D1183" s="66"/>
      <c r="H1183" s="66"/>
      <c r="I1183" s="66"/>
      <c r="J1183" s="68"/>
      <c r="K1183" s="68"/>
      <c r="L1183" s="68"/>
    </row>
    <row r="1184" spans="2:12" ht="15">
      <c r="B1184" s="66"/>
      <c r="C1184" s="66"/>
      <c r="D1184" s="66"/>
      <c r="H1184" s="66"/>
      <c r="I1184" s="66"/>
      <c r="J1184" s="68"/>
      <c r="K1184" s="68"/>
      <c r="L1184" s="68"/>
    </row>
    <row r="1185" spans="2:12" ht="15">
      <c r="B1185" s="66"/>
      <c r="C1185" s="66"/>
      <c r="D1185" s="66"/>
      <c r="H1185" s="66"/>
      <c r="I1185" s="66"/>
      <c r="J1185" s="68"/>
      <c r="K1185" s="68"/>
      <c r="L1185" s="68"/>
    </row>
    <row r="1186" spans="2:12" ht="15">
      <c r="B1186" s="66"/>
      <c r="C1186" s="66"/>
      <c r="D1186" s="66"/>
      <c r="H1186" s="66"/>
      <c r="I1186" s="66"/>
      <c r="J1186" s="68"/>
      <c r="K1186" s="68"/>
      <c r="L1186" s="68"/>
    </row>
    <row r="1187" spans="2:12" ht="15">
      <c r="B1187" s="66"/>
      <c r="C1187" s="66"/>
      <c r="D1187" s="66"/>
      <c r="H1187" s="66"/>
      <c r="I1187" s="66"/>
      <c r="J1187" s="68"/>
      <c r="K1187" s="68"/>
      <c r="L1187" s="68"/>
    </row>
    <row r="1188" spans="2:12" ht="15">
      <c r="B1188" s="66"/>
      <c r="C1188" s="66"/>
      <c r="D1188" s="66"/>
      <c r="H1188" s="66"/>
      <c r="I1188" s="66"/>
      <c r="J1188" s="68"/>
      <c r="K1188" s="68"/>
      <c r="L1188" s="68"/>
    </row>
    <row r="1189" spans="2:12" ht="15">
      <c r="B1189" s="66"/>
      <c r="C1189" s="66"/>
      <c r="D1189" s="66"/>
      <c r="H1189" s="66"/>
      <c r="I1189" s="66"/>
      <c r="J1189" s="68"/>
      <c r="K1189" s="68"/>
      <c r="L1189" s="68"/>
    </row>
    <row r="1190" spans="2:12" ht="15">
      <c r="B1190" s="66"/>
      <c r="C1190" s="66"/>
      <c r="D1190" s="66"/>
      <c r="H1190" s="66"/>
      <c r="I1190" s="66"/>
      <c r="J1190" s="68"/>
      <c r="K1190" s="68"/>
      <c r="L1190" s="68"/>
    </row>
    <row r="1191" spans="2:12" ht="15">
      <c r="B1191" s="66"/>
      <c r="C1191" s="66"/>
      <c r="D1191" s="66"/>
      <c r="H1191" s="66"/>
      <c r="I1191" s="66"/>
      <c r="J1191" s="68"/>
      <c r="K1191" s="68"/>
      <c r="L1191" s="68"/>
    </row>
    <row r="1192" spans="2:12" ht="15">
      <c r="B1192" s="66"/>
      <c r="C1192" s="66"/>
      <c r="D1192" s="66"/>
      <c r="H1192" s="66"/>
      <c r="I1192" s="66"/>
      <c r="J1192" s="68"/>
      <c r="K1192" s="68"/>
      <c r="L1192" s="68"/>
    </row>
    <row r="1193" spans="2:12" ht="15">
      <c r="B1193" s="66"/>
      <c r="C1193" s="66"/>
      <c r="D1193" s="66"/>
      <c r="H1193" s="66"/>
      <c r="I1193" s="66"/>
      <c r="J1193" s="68"/>
      <c r="K1193" s="68"/>
      <c r="L1193" s="68"/>
    </row>
    <row r="1194" spans="2:12" ht="15">
      <c r="B1194" s="66"/>
      <c r="C1194" s="66"/>
      <c r="D1194" s="66"/>
      <c r="H1194" s="66"/>
      <c r="I1194" s="66"/>
      <c r="J1194" s="68"/>
      <c r="K1194" s="68"/>
      <c r="L1194" s="68"/>
    </row>
    <row r="1195" spans="2:12" ht="15">
      <c r="B1195" s="66"/>
      <c r="C1195" s="66"/>
      <c r="D1195" s="66"/>
      <c r="H1195" s="66"/>
      <c r="I1195" s="66"/>
      <c r="J1195" s="68"/>
      <c r="K1195" s="68"/>
      <c r="L1195" s="68"/>
    </row>
    <row r="1196" spans="2:12" ht="15">
      <c r="B1196" s="66"/>
      <c r="C1196" s="66"/>
      <c r="D1196" s="66"/>
      <c r="H1196" s="66"/>
      <c r="I1196" s="66"/>
      <c r="J1196" s="68"/>
      <c r="K1196" s="68"/>
      <c r="L1196" s="68"/>
    </row>
    <row r="1197" spans="2:12" ht="15">
      <c r="B1197" s="66"/>
      <c r="C1197" s="66"/>
      <c r="D1197" s="66"/>
      <c r="H1197" s="66"/>
      <c r="I1197" s="66"/>
      <c r="J1197" s="68"/>
      <c r="K1197" s="68"/>
      <c r="L1197" s="68"/>
    </row>
    <row r="1198" spans="2:12" ht="15">
      <c r="B1198" s="66"/>
      <c r="C1198" s="66"/>
      <c r="D1198" s="66"/>
      <c r="H1198" s="66"/>
      <c r="I1198" s="66"/>
      <c r="J1198" s="68"/>
      <c r="K1198" s="68"/>
      <c r="L1198" s="68"/>
    </row>
    <row r="1199" spans="2:12" ht="15">
      <c r="B1199" s="66"/>
      <c r="C1199" s="66"/>
      <c r="D1199" s="66"/>
      <c r="H1199" s="66"/>
      <c r="I1199" s="66"/>
      <c r="J1199" s="68"/>
      <c r="K1199" s="68"/>
      <c r="L1199" s="68"/>
    </row>
    <row r="1200" spans="2:12" ht="15">
      <c r="B1200" s="66"/>
      <c r="C1200" s="66"/>
      <c r="D1200" s="66"/>
      <c r="H1200" s="66"/>
      <c r="I1200" s="66"/>
      <c r="J1200" s="68"/>
      <c r="K1200" s="68"/>
      <c r="L1200" s="68"/>
    </row>
    <row r="1201" spans="2:12" ht="15">
      <c r="B1201" s="66"/>
      <c r="C1201" s="66"/>
      <c r="D1201" s="66"/>
      <c r="H1201" s="66"/>
      <c r="I1201" s="66"/>
      <c r="J1201" s="68"/>
      <c r="K1201" s="68"/>
      <c r="L1201" s="68"/>
    </row>
    <row r="1202" spans="2:12" ht="15">
      <c r="B1202" s="66"/>
      <c r="C1202" s="66"/>
      <c r="D1202" s="66"/>
      <c r="H1202" s="66"/>
      <c r="I1202" s="66"/>
      <c r="J1202" s="68"/>
      <c r="K1202" s="68"/>
      <c r="L1202" s="68"/>
    </row>
    <row r="1203" spans="2:12" ht="15">
      <c r="B1203" s="66"/>
      <c r="C1203" s="66"/>
      <c r="D1203" s="66"/>
      <c r="H1203" s="66"/>
      <c r="I1203" s="66"/>
      <c r="J1203" s="68"/>
      <c r="K1203" s="68"/>
      <c r="L1203" s="68"/>
    </row>
    <row r="1204" spans="2:12" ht="15">
      <c r="B1204" s="66"/>
      <c r="C1204" s="66"/>
      <c r="D1204" s="66"/>
      <c r="H1204" s="66"/>
      <c r="I1204" s="66"/>
      <c r="J1204" s="68"/>
      <c r="K1204" s="68"/>
      <c r="L1204" s="68"/>
    </row>
    <row r="1205" spans="2:12" ht="15">
      <c r="B1205" s="66"/>
      <c r="C1205" s="66"/>
      <c r="D1205" s="66"/>
      <c r="H1205" s="66"/>
      <c r="I1205" s="66"/>
      <c r="J1205" s="68"/>
      <c r="K1205" s="68"/>
      <c r="L1205" s="68"/>
    </row>
    <row r="1206" spans="2:12" ht="15">
      <c r="B1206" s="66"/>
      <c r="C1206" s="66"/>
      <c r="D1206" s="66"/>
      <c r="H1206" s="66"/>
      <c r="I1206" s="66"/>
      <c r="J1206" s="68"/>
      <c r="K1206" s="68"/>
      <c r="L1206" s="68"/>
    </row>
    <row r="1207" spans="2:12" ht="15">
      <c r="B1207" s="66"/>
      <c r="C1207" s="66"/>
      <c r="D1207" s="66"/>
      <c r="H1207" s="66"/>
      <c r="I1207" s="66"/>
      <c r="J1207" s="68"/>
      <c r="K1207" s="68"/>
      <c r="L1207" s="68"/>
    </row>
    <row r="1208" spans="2:12" ht="15">
      <c r="B1208" s="66"/>
      <c r="C1208" s="66"/>
      <c r="D1208" s="66"/>
      <c r="H1208" s="66"/>
      <c r="I1208" s="66"/>
      <c r="J1208" s="68"/>
      <c r="K1208" s="68"/>
      <c r="L1208" s="68"/>
    </row>
    <row r="1209" spans="2:12" ht="15">
      <c r="B1209" s="66"/>
      <c r="C1209" s="66"/>
      <c r="D1209" s="66"/>
      <c r="H1209" s="66"/>
      <c r="I1209" s="66"/>
      <c r="J1209" s="68"/>
      <c r="K1209" s="68"/>
      <c r="L1209" s="68"/>
    </row>
    <row r="1210" spans="2:12" ht="15">
      <c r="B1210" s="66"/>
      <c r="C1210" s="66"/>
      <c r="D1210" s="66"/>
      <c r="H1210" s="66"/>
      <c r="I1210" s="66"/>
      <c r="J1210" s="68"/>
      <c r="K1210" s="68"/>
      <c r="L1210" s="68"/>
    </row>
    <row r="1211" spans="2:12" ht="15">
      <c r="B1211" s="66"/>
      <c r="C1211" s="66"/>
      <c r="D1211" s="66"/>
      <c r="H1211" s="66"/>
      <c r="I1211" s="66"/>
      <c r="J1211" s="68"/>
      <c r="K1211" s="68"/>
      <c r="L1211" s="68"/>
    </row>
    <row r="1212" spans="2:12" ht="15">
      <c r="B1212" s="66"/>
      <c r="C1212" s="66"/>
      <c r="D1212" s="66"/>
      <c r="H1212" s="66"/>
      <c r="I1212" s="66"/>
      <c r="J1212" s="68"/>
      <c r="K1212" s="68"/>
      <c r="L1212" s="68"/>
    </row>
    <row r="1213" spans="2:12" ht="15">
      <c r="B1213" s="66"/>
      <c r="C1213" s="66"/>
      <c r="D1213" s="66"/>
      <c r="H1213" s="66"/>
      <c r="I1213" s="66"/>
      <c r="J1213" s="68"/>
      <c r="K1213" s="68"/>
      <c r="L1213" s="68"/>
    </row>
    <row r="1214" spans="2:12" ht="15">
      <c r="B1214" s="66"/>
      <c r="C1214" s="66"/>
      <c r="D1214" s="66"/>
      <c r="H1214" s="66"/>
      <c r="I1214" s="66"/>
      <c r="J1214" s="68"/>
      <c r="K1214" s="68"/>
      <c r="L1214" s="68"/>
    </row>
    <row r="1215" spans="2:12" ht="15">
      <c r="B1215" s="66"/>
      <c r="C1215" s="66"/>
      <c r="D1215" s="66"/>
      <c r="H1215" s="66"/>
      <c r="I1215" s="66"/>
      <c r="J1215" s="68"/>
      <c r="K1215" s="68"/>
      <c r="L1215" s="68"/>
    </row>
    <row r="1216" spans="2:12" ht="15">
      <c r="B1216" s="66"/>
      <c r="C1216" s="66"/>
      <c r="D1216" s="66"/>
      <c r="H1216" s="66"/>
      <c r="I1216" s="66"/>
      <c r="J1216" s="68"/>
      <c r="K1216" s="68"/>
      <c r="L1216" s="68"/>
    </row>
    <row r="1217" spans="2:12" ht="15">
      <c r="B1217" s="66"/>
      <c r="C1217" s="66"/>
      <c r="D1217" s="66"/>
      <c r="H1217" s="66"/>
      <c r="I1217" s="66"/>
      <c r="J1217" s="68"/>
      <c r="K1217" s="68"/>
      <c r="L1217" s="68"/>
    </row>
    <row r="1218" spans="2:12" ht="15">
      <c r="B1218" s="66"/>
      <c r="C1218" s="66"/>
      <c r="D1218" s="66"/>
      <c r="H1218" s="66"/>
      <c r="I1218" s="66"/>
      <c r="J1218" s="68"/>
      <c r="K1218" s="68"/>
      <c r="L1218" s="68"/>
    </row>
    <row r="1219" spans="2:12" ht="15">
      <c r="B1219" s="66"/>
      <c r="C1219" s="66"/>
      <c r="D1219" s="66"/>
      <c r="H1219" s="66"/>
      <c r="I1219" s="66"/>
      <c r="J1219" s="68"/>
      <c r="K1219" s="68"/>
      <c r="L1219" s="68"/>
    </row>
    <row r="1220" spans="2:12" ht="15">
      <c r="B1220" s="66"/>
      <c r="C1220" s="66"/>
      <c r="D1220" s="66"/>
      <c r="H1220" s="66"/>
      <c r="I1220" s="66"/>
      <c r="J1220" s="68"/>
      <c r="K1220" s="68"/>
      <c r="L1220" s="68"/>
    </row>
    <row r="1221" spans="2:12" ht="15">
      <c r="B1221" s="66"/>
      <c r="C1221" s="66"/>
      <c r="D1221" s="66"/>
      <c r="H1221" s="66"/>
      <c r="I1221" s="66"/>
      <c r="J1221" s="68"/>
      <c r="K1221" s="68"/>
      <c r="L1221" s="68"/>
    </row>
    <row r="1222" spans="2:12" ht="15">
      <c r="B1222" s="66"/>
      <c r="C1222" s="66"/>
      <c r="D1222" s="66"/>
      <c r="H1222" s="66"/>
      <c r="I1222" s="66"/>
      <c r="J1222" s="68"/>
      <c r="K1222" s="68"/>
      <c r="L1222" s="68"/>
    </row>
    <row r="1223" spans="2:12" ht="15">
      <c r="B1223" s="66"/>
      <c r="C1223" s="66"/>
      <c r="D1223" s="66"/>
      <c r="H1223" s="66"/>
      <c r="I1223" s="66"/>
      <c r="J1223" s="68"/>
      <c r="K1223" s="68"/>
      <c r="L1223" s="68"/>
    </row>
    <row r="1224" spans="2:12" ht="15">
      <c r="B1224" s="66"/>
      <c r="C1224" s="66"/>
      <c r="D1224" s="66"/>
      <c r="H1224" s="66"/>
      <c r="I1224" s="66"/>
      <c r="J1224" s="68"/>
      <c r="K1224" s="68"/>
      <c r="L1224" s="68"/>
    </row>
    <row r="1225" spans="2:12" ht="15">
      <c r="B1225" s="66"/>
      <c r="C1225" s="66"/>
      <c r="D1225" s="66"/>
      <c r="H1225" s="66"/>
      <c r="I1225" s="66"/>
      <c r="J1225" s="68"/>
      <c r="K1225" s="68"/>
      <c r="L1225" s="68"/>
    </row>
    <row r="1226" spans="2:12" ht="15">
      <c r="B1226" s="66"/>
      <c r="C1226" s="66"/>
      <c r="D1226" s="66"/>
      <c r="H1226" s="66"/>
      <c r="I1226" s="66"/>
      <c r="J1226" s="68"/>
      <c r="K1226" s="68"/>
      <c r="L1226" s="68"/>
    </row>
    <row r="1227" spans="2:12" ht="15">
      <c r="B1227" s="66"/>
      <c r="C1227" s="66"/>
      <c r="D1227" s="66"/>
      <c r="H1227" s="66"/>
      <c r="I1227" s="66"/>
      <c r="J1227" s="68"/>
      <c r="K1227" s="68"/>
      <c r="L1227" s="68"/>
    </row>
    <row r="1228" spans="2:12" ht="15">
      <c r="B1228" s="66"/>
      <c r="C1228" s="66"/>
      <c r="D1228" s="66"/>
      <c r="H1228" s="66"/>
      <c r="I1228" s="66"/>
      <c r="J1228" s="68"/>
      <c r="K1228" s="68"/>
      <c r="L1228" s="68"/>
    </row>
    <row r="1229" spans="2:12" ht="15">
      <c r="B1229" s="66"/>
      <c r="C1229" s="66"/>
      <c r="D1229" s="66"/>
      <c r="H1229" s="66"/>
      <c r="I1229" s="66"/>
      <c r="J1229" s="68"/>
      <c r="K1229" s="68"/>
      <c r="L1229" s="68"/>
    </row>
    <row r="1230" spans="2:12" ht="15">
      <c r="B1230" s="66"/>
      <c r="C1230" s="66"/>
      <c r="D1230" s="66"/>
      <c r="H1230" s="66"/>
      <c r="I1230" s="66"/>
      <c r="J1230" s="68"/>
      <c r="K1230" s="68"/>
      <c r="L1230" s="68"/>
    </row>
    <row r="1231" spans="2:12" ht="15">
      <c r="B1231" s="66"/>
      <c r="C1231" s="66"/>
      <c r="D1231" s="66"/>
      <c r="H1231" s="66"/>
      <c r="I1231" s="66"/>
      <c r="J1231" s="68"/>
      <c r="K1231" s="68"/>
      <c r="L1231" s="68"/>
    </row>
    <row r="1232" spans="2:12" ht="15">
      <c r="B1232" s="66"/>
      <c r="C1232" s="66"/>
      <c r="D1232" s="66"/>
      <c r="H1232" s="66"/>
      <c r="I1232" s="66"/>
      <c r="J1232" s="68"/>
      <c r="K1232" s="68"/>
      <c r="L1232" s="68"/>
    </row>
    <row r="1233" spans="2:12" ht="15">
      <c r="B1233" s="66"/>
      <c r="C1233" s="66"/>
      <c r="D1233" s="66"/>
      <c r="H1233" s="66"/>
      <c r="I1233" s="66"/>
      <c r="J1233" s="68"/>
      <c r="K1233" s="68"/>
      <c r="L1233" s="68"/>
    </row>
    <row r="1234" spans="2:12" ht="15">
      <c r="B1234" s="66"/>
      <c r="C1234" s="66"/>
      <c r="D1234" s="66"/>
      <c r="H1234" s="66"/>
      <c r="I1234" s="66"/>
      <c r="J1234" s="68"/>
      <c r="K1234" s="68"/>
      <c r="L1234" s="68"/>
    </row>
    <row r="1235" spans="2:12" ht="15">
      <c r="B1235" s="66"/>
      <c r="C1235" s="66"/>
      <c r="D1235" s="66"/>
      <c r="H1235" s="66"/>
      <c r="I1235" s="66"/>
      <c r="J1235" s="68"/>
      <c r="K1235" s="68"/>
      <c r="L1235" s="68"/>
    </row>
    <row r="1236" spans="2:12" ht="15">
      <c r="B1236" s="66"/>
      <c r="C1236" s="66"/>
      <c r="D1236" s="66"/>
      <c r="H1236" s="66"/>
      <c r="I1236" s="66"/>
      <c r="J1236" s="68"/>
      <c r="K1236" s="68"/>
      <c r="L1236" s="68"/>
    </row>
    <row r="1237" spans="2:12" ht="15">
      <c r="B1237" s="66"/>
      <c r="C1237" s="66"/>
      <c r="D1237" s="66"/>
      <c r="H1237" s="66"/>
      <c r="I1237" s="66"/>
      <c r="J1237" s="68"/>
      <c r="K1237" s="68"/>
      <c r="L1237" s="68"/>
    </row>
    <row r="1238" spans="2:12" ht="15">
      <c r="B1238" s="66"/>
      <c r="C1238" s="66"/>
      <c r="D1238" s="66"/>
      <c r="H1238" s="66"/>
      <c r="I1238" s="66"/>
      <c r="J1238" s="68"/>
      <c r="K1238" s="68"/>
      <c r="L1238" s="68"/>
    </row>
    <row r="1239" spans="2:12" ht="15">
      <c r="B1239" s="66"/>
      <c r="C1239" s="66"/>
      <c r="D1239" s="66"/>
      <c r="H1239" s="66"/>
      <c r="I1239" s="66"/>
      <c r="J1239" s="68"/>
      <c r="K1239" s="68"/>
      <c r="L1239" s="68"/>
    </row>
    <row r="1240" spans="2:12" ht="15">
      <c r="B1240" s="66"/>
      <c r="C1240" s="66"/>
      <c r="D1240" s="66"/>
      <c r="H1240" s="66"/>
      <c r="I1240" s="66"/>
      <c r="J1240" s="68"/>
      <c r="K1240" s="68"/>
      <c r="L1240" s="68"/>
    </row>
    <row r="1241" spans="2:12" ht="15">
      <c r="B1241" s="66"/>
      <c r="C1241" s="66"/>
      <c r="D1241" s="66"/>
      <c r="H1241" s="66"/>
      <c r="I1241" s="66"/>
      <c r="J1241" s="68"/>
      <c r="K1241" s="68"/>
      <c r="L1241" s="68"/>
    </row>
    <row r="1242" spans="2:12" ht="15">
      <c r="B1242" s="66"/>
      <c r="C1242" s="66"/>
      <c r="D1242" s="66"/>
      <c r="H1242" s="66"/>
      <c r="I1242" s="66"/>
      <c r="J1242" s="68"/>
      <c r="K1242" s="68"/>
      <c r="L1242" s="68"/>
    </row>
    <row r="1243" spans="2:12" ht="15">
      <c r="B1243" s="66"/>
      <c r="C1243" s="66"/>
      <c r="D1243" s="66"/>
      <c r="H1243" s="66"/>
      <c r="I1243" s="66"/>
      <c r="J1243" s="68"/>
      <c r="K1243" s="68"/>
      <c r="L1243" s="68"/>
    </row>
    <row r="1244" spans="2:12" ht="15">
      <c r="B1244" s="66"/>
      <c r="C1244" s="66"/>
      <c r="D1244" s="66"/>
      <c r="H1244" s="66"/>
      <c r="I1244" s="66"/>
      <c r="J1244" s="68"/>
      <c r="K1244" s="68"/>
      <c r="L1244" s="68"/>
    </row>
    <row r="1245" spans="2:12" ht="15">
      <c r="B1245" s="66"/>
      <c r="C1245" s="66"/>
      <c r="D1245" s="66"/>
      <c r="H1245" s="66"/>
      <c r="I1245" s="66"/>
      <c r="J1245" s="68"/>
      <c r="K1245" s="68"/>
      <c r="L1245" s="68"/>
    </row>
    <row r="1246" spans="2:12" ht="15">
      <c r="B1246" s="66"/>
      <c r="C1246" s="66"/>
      <c r="D1246" s="66"/>
      <c r="H1246" s="66"/>
      <c r="I1246" s="66"/>
      <c r="J1246" s="68"/>
      <c r="K1246" s="68"/>
      <c r="L1246" s="68"/>
    </row>
    <row r="1247" spans="2:12" ht="15">
      <c r="B1247" s="66"/>
      <c r="C1247" s="66"/>
      <c r="D1247" s="66"/>
      <c r="H1247" s="66"/>
      <c r="I1247" s="66"/>
      <c r="J1247" s="68"/>
      <c r="K1247" s="68"/>
      <c r="L1247" s="68"/>
    </row>
    <row r="1248" spans="2:12" ht="15">
      <c r="B1248" s="66"/>
      <c r="C1248" s="66"/>
      <c r="D1248" s="66"/>
      <c r="H1248" s="66"/>
      <c r="I1248" s="66"/>
      <c r="J1248" s="68"/>
      <c r="K1248" s="68"/>
      <c r="L1248" s="68"/>
    </row>
    <row r="1249" spans="2:12" ht="15">
      <c r="B1249" s="66"/>
      <c r="C1249" s="66"/>
      <c r="D1249" s="66"/>
      <c r="H1249" s="66"/>
      <c r="I1249" s="66"/>
      <c r="J1249" s="68"/>
      <c r="K1249" s="68"/>
      <c r="L1249" s="68"/>
    </row>
    <row r="1250" spans="2:12" ht="15">
      <c r="B1250" s="66"/>
      <c r="C1250" s="66"/>
      <c r="D1250" s="66"/>
      <c r="H1250" s="66"/>
      <c r="I1250" s="66"/>
      <c r="J1250" s="68"/>
      <c r="K1250" s="68"/>
      <c r="L1250" s="68"/>
    </row>
    <row r="1251" spans="2:12" ht="15">
      <c r="B1251" s="66"/>
      <c r="C1251" s="66"/>
      <c r="D1251" s="66"/>
      <c r="H1251" s="66"/>
      <c r="I1251" s="66"/>
      <c r="J1251" s="68"/>
      <c r="K1251" s="68"/>
      <c r="L1251" s="68"/>
    </row>
    <row r="1252" spans="2:12" ht="15">
      <c r="B1252" s="66"/>
      <c r="C1252" s="66"/>
      <c r="D1252" s="66"/>
      <c r="H1252" s="66"/>
      <c r="I1252" s="66"/>
      <c r="J1252" s="68"/>
      <c r="K1252" s="68"/>
      <c r="L1252" s="68"/>
    </row>
    <row r="1253" spans="2:12" ht="15">
      <c r="B1253" s="66"/>
      <c r="C1253" s="66"/>
      <c r="D1253" s="66"/>
      <c r="H1253" s="66"/>
      <c r="I1253" s="66"/>
      <c r="J1253" s="68"/>
      <c r="K1253" s="68"/>
      <c r="L1253" s="68"/>
    </row>
    <row r="1254" spans="2:12" ht="15">
      <c r="B1254" s="66"/>
      <c r="C1254" s="66"/>
      <c r="D1254" s="66"/>
      <c r="H1254" s="66"/>
      <c r="I1254" s="66"/>
      <c r="J1254" s="68"/>
      <c r="K1254" s="68"/>
      <c r="L1254" s="68"/>
    </row>
    <row r="1255" spans="2:12" ht="15">
      <c r="B1255" s="66"/>
      <c r="C1255" s="66"/>
      <c r="D1255" s="66"/>
      <c r="H1255" s="66"/>
      <c r="I1255" s="66"/>
      <c r="J1255" s="68"/>
      <c r="K1255" s="68"/>
      <c r="L1255" s="68"/>
    </row>
    <row r="1256" spans="2:12" ht="15">
      <c r="B1256" s="66"/>
      <c r="C1256" s="66"/>
      <c r="D1256" s="66"/>
      <c r="H1256" s="66"/>
      <c r="I1256" s="66"/>
      <c r="J1256" s="68"/>
      <c r="K1256" s="68"/>
      <c r="L1256" s="68"/>
    </row>
    <row r="1257" spans="2:12" ht="15">
      <c r="B1257" s="66"/>
      <c r="C1257" s="66"/>
      <c r="D1257" s="66"/>
      <c r="H1257" s="66"/>
      <c r="I1257" s="66"/>
      <c r="J1257" s="68"/>
      <c r="K1257" s="68"/>
      <c r="L1257" s="68"/>
    </row>
    <row r="1258" spans="2:12" ht="15">
      <c r="B1258" s="66"/>
      <c r="C1258" s="66"/>
      <c r="D1258" s="66"/>
      <c r="H1258" s="66"/>
      <c r="I1258" s="66"/>
      <c r="J1258" s="68"/>
      <c r="K1258" s="68"/>
      <c r="L1258" s="68"/>
    </row>
    <row r="1259" spans="2:12" ht="15">
      <c r="B1259" s="66"/>
      <c r="C1259" s="66"/>
      <c r="D1259" s="66"/>
      <c r="H1259" s="66"/>
      <c r="I1259" s="66"/>
      <c r="J1259" s="68"/>
      <c r="K1259" s="68"/>
      <c r="L1259" s="68"/>
    </row>
    <row r="1260" spans="2:12" ht="15">
      <c r="B1260" s="66"/>
      <c r="C1260" s="66"/>
      <c r="D1260" s="66"/>
      <c r="H1260" s="66"/>
      <c r="I1260" s="66"/>
      <c r="J1260" s="68"/>
      <c r="K1260" s="68"/>
      <c r="L1260" s="68"/>
    </row>
    <row r="1261" spans="2:12" ht="15">
      <c r="B1261" s="66"/>
      <c r="C1261" s="66"/>
      <c r="D1261" s="66"/>
      <c r="H1261" s="66"/>
      <c r="I1261" s="66"/>
      <c r="J1261" s="68"/>
      <c r="K1261" s="68"/>
      <c r="L1261" s="68"/>
    </row>
    <row r="1262" spans="2:12" ht="15">
      <c r="B1262" s="66"/>
      <c r="C1262" s="66"/>
      <c r="D1262" s="66"/>
      <c r="H1262" s="66"/>
      <c r="I1262" s="66"/>
      <c r="J1262" s="68"/>
      <c r="K1262" s="68"/>
      <c r="L1262" s="68"/>
    </row>
    <row r="1263" spans="2:12" ht="15">
      <c r="B1263" s="66"/>
      <c r="C1263" s="66"/>
      <c r="D1263" s="66"/>
      <c r="H1263" s="66"/>
      <c r="I1263" s="66"/>
      <c r="J1263" s="68"/>
      <c r="K1263" s="68"/>
      <c r="L1263" s="68"/>
    </row>
    <row r="1264" spans="2:12" ht="15">
      <c r="B1264" s="66"/>
      <c r="C1264" s="66"/>
      <c r="D1264" s="66"/>
      <c r="H1264" s="66"/>
      <c r="I1264" s="66"/>
      <c r="J1264" s="68"/>
      <c r="K1264" s="68"/>
      <c r="L1264" s="68"/>
    </row>
    <row r="1265" spans="2:12" ht="15">
      <c r="B1265" s="66"/>
      <c r="C1265" s="66"/>
      <c r="D1265" s="66"/>
      <c r="H1265" s="66"/>
      <c r="I1265" s="66"/>
      <c r="J1265" s="68"/>
      <c r="K1265" s="68"/>
      <c r="L1265" s="68"/>
    </row>
    <row r="1266" spans="2:12" ht="15">
      <c r="B1266" s="66"/>
      <c r="C1266" s="66"/>
      <c r="D1266" s="66"/>
      <c r="H1266" s="66"/>
      <c r="I1266" s="66"/>
      <c r="J1266" s="68"/>
      <c r="K1266" s="68"/>
      <c r="L1266" s="68"/>
    </row>
    <row r="1267" spans="2:12" ht="15">
      <c r="B1267" s="66"/>
      <c r="C1267" s="66"/>
      <c r="D1267" s="66"/>
      <c r="H1267" s="66"/>
      <c r="I1267" s="66"/>
      <c r="J1267" s="68"/>
      <c r="K1267" s="68"/>
      <c r="L1267" s="68"/>
    </row>
    <row r="1268" spans="2:12" ht="15">
      <c r="B1268" s="66"/>
      <c r="C1268" s="66"/>
      <c r="D1268" s="66"/>
      <c r="H1268" s="66"/>
      <c r="I1268" s="66"/>
      <c r="J1268" s="68"/>
      <c r="K1268" s="68"/>
      <c r="L1268" s="68"/>
    </row>
    <row r="1269" spans="2:12" ht="15">
      <c r="B1269" s="66"/>
      <c r="C1269" s="66"/>
      <c r="D1269" s="66"/>
      <c r="H1269" s="66"/>
      <c r="I1269" s="66"/>
      <c r="J1269" s="68"/>
      <c r="K1269" s="68"/>
      <c r="L1269" s="68"/>
    </row>
    <row r="1270" spans="2:12" ht="15">
      <c r="B1270" s="66"/>
      <c r="C1270" s="66"/>
      <c r="D1270" s="66"/>
      <c r="H1270" s="66"/>
      <c r="I1270" s="66"/>
      <c r="J1270" s="68"/>
      <c r="K1270" s="68"/>
      <c r="L1270" s="68"/>
    </row>
    <row r="1271" spans="2:12" ht="15">
      <c r="B1271" s="66"/>
      <c r="C1271" s="66"/>
      <c r="D1271" s="66"/>
      <c r="H1271" s="66"/>
      <c r="I1271" s="66"/>
      <c r="J1271" s="68"/>
      <c r="K1271" s="68"/>
      <c r="L1271" s="68"/>
    </row>
    <row r="1272" spans="2:12" ht="15">
      <c r="B1272" s="66"/>
      <c r="C1272" s="66"/>
      <c r="D1272" s="66"/>
      <c r="H1272" s="66"/>
      <c r="I1272" s="66"/>
      <c r="J1272" s="68"/>
      <c r="K1272" s="68"/>
      <c r="L1272" s="68"/>
    </row>
    <row r="1273" spans="2:12" ht="15">
      <c r="B1273" s="66"/>
      <c r="C1273" s="66"/>
      <c r="D1273" s="66"/>
      <c r="H1273" s="66"/>
      <c r="I1273" s="66"/>
      <c r="J1273" s="68"/>
      <c r="K1273" s="68"/>
      <c r="L1273" s="68"/>
    </row>
    <row r="1274" spans="2:12" ht="15">
      <c r="B1274" s="66"/>
      <c r="C1274" s="66"/>
      <c r="D1274" s="66"/>
      <c r="H1274" s="66"/>
      <c r="I1274" s="66"/>
      <c r="J1274" s="68"/>
      <c r="K1274" s="68"/>
      <c r="L1274" s="68"/>
    </row>
    <row r="1275" spans="2:12" ht="15">
      <c r="B1275" s="66"/>
      <c r="C1275" s="66"/>
      <c r="D1275" s="66"/>
      <c r="H1275" s="66"/>
      <c r="I1275" s="66"/>
      <c r="J1275" s="68"/>
      <c r="K1275" s="68"/>
      <c r="L1275" s="68"/>
    </row>
    <row r="1276" spans="2:12" ht="15">
      <c r="B1276" s="66"/>
      <c r="C1276" s="66"/>
      <c r="D1276" s="66"/>
      <c r="H1276" s="66"/>
      <c r="I1276" s="66"/>
      <c r="J1276" s="68"/>
      <c r="K1276" s="68"/>
      <c r="L1276" s="68"/>
    </row>
    <row r="1277" spans="2:12" ht="15">
      <c r="B1277" s="66"/>
      <c r="C1277" s="66"/>
      <c r="D1277" s="66"/>
      <c r="H1277" s="66"/>
      <c r="I1277" s="66"/>
      <c r="J1277" s="68"/>
      <c r="K1277" s="68"/>
      <c r="L1277" s="68"/>
    </row>
    <row r="1278" spans="2:12" ht="15">
      <c r="B1278" s="66"/>
      <c r="C1278" s="66"/>
      <c r="D1278" s="66"/>
      <c r="H1278" s="66"/>
      <c r="I1278" s="66"/>
      <c r="J1278" s="68"/>
      <c r="K1278" s="68"/>
      <c r="L1278" s="68"/>
    </row>
    <row r="1279" spans="2:12" ht="15">
      <c r="B1279" s="66"/>
      <c r="C1279" s="66"/>
      <c r="D1279" s="66"/>
      <c r="H1279" s="66"/>
      <c r="I1279" s="66"/>
      <c r="J1279" s="68"/>
      <c r="K1279" s="68"/>
      <c r="L1279" s="68"/>
    </row>
    <row r="1280" spans="2:12" ht="15">
      <c r="B1280" s="66"/>
      <c r="C1280" s="66"/>
      <c r="D1280" s="66"/>
      <c r="H1280" s="66"/>
      <c r="I1280" s="66"/>
      <c r="J1280" s="68"/>
      <c r="K1280" s="68"/>
      <c r="L1280" s="68"/>
    </row>
    <row r="1281" spans="2:12" ht="15">
      <c r="B1281" s="66"/>
      <c r="C1281" s="66"/>
      <c r="D1281" s="66"/>
      <c r="H1281" s="66"/>
      <c r="I1281" s="66"/>
      <c r="J1281" s="68"/>
      <c r="K1281" s="68"/>
      <c r="L1281" s="68"/>
    </row>
    <row r="1282" spans="2:12" ht="15">
      <c r="B1282" s="66"/>
      <c r="C1282" s="66"/>
      <c r="D1282" s="66"/>
      <c r="H1282" s="66"/>
      <c r="I1282" s="66"/>
      <c r="J1282" s="68"/>
      <c r="K1282" s="68"/>
      <c r="L1282" s="68"/>
    </row>
    <row r="1283" spans="2:12" ht="15">
      <c r="B1283" s="66"/>
      <c r="C1283" s="66"/>
      <c r="D1283" s="66"/>
      <c r="H1283" s="66"/>
      <c r="I1283" s="66"/>
      <c r="J1283" s="68"/>
      <c r="K1283" s="68"/>
      <c r="L1283" s="68"/>
    </row>
    <row r="1284" spans="2:12" ht="15">
      <c r="B1284" s="66"/>
      <c r="C1284" s="66"/>
      <c r="D1284" s="66"/>
      <c r="H1284" s="66"/>
      <c r="I1284" s="66"/>
      <c r="J1284" s="68"/>
      <c r="K1284" s="68"/>
      <c r="L1284" s="68"/>
    </row>
    <row r="1285" spans="2:12" ht="15">
      <c r="B1285" s="66"/>
      <c r="C1285" s="66"/>
      <c r="D1285" s="66"/>
      <c r="H1285" s="66"/>
      <c r="I1285" s="66"/>
      <c r="J1285" s="68"/>
      <c r="K1285" s="68"/>
      <c r="L1285" s="68"/>
    </row>
    <row r="1286" spans="2:12" ht="15">
      <c r="B1286" s="66"/>
      <c r="C1286" s="66"/>
      <c r="D1286" s="66"/>
      <c r="H1286" s="66"/>
      <c r="I1286" s="66"/>
      <c r="J1286" s="68"/>
      <c r="K1286" s="68"/>
      <c r="L1286" s="68"/>
    </row>
    <row r="1287" spans="2:12" ht="15">
      <c r="B1287" s="66"/>
      <c r="C1287" s="66"/>
      <c r="D1287" s="66"/>
      <c r="H1287" s="66"/>
      <c r="I1287" s="66"/>
      <c r="J1287" s="68"/>
      <c r="K1287" s="68"/>
      <c r="L1287" s="68"/>
    </row>
    <row r="1288" spans="2:12" ht="15">
      <c r="B1288" s="66"/>
      <c r="C1288" s="66"/>
      <c r="D1288" s="66"/>
      <c r="H1288" s="66"/>
      <c r="I1288" s="66"/>
      <c r="J1288" s="68"/>
      <c r="K1288" s="68"/>
      <c r="L1288" s="68"/>
    </row>
    <row r="1289" spans="2:12" ht="15">
      <c r="B1289" s="66"/>
      <c r="C1289" s="66"/>
      <c r="D1289" s="66"/>
      <c r="H1289" s="66"/>
      <c r="I1289" s="66"/>
      <c r="J1289" s="68"/>
      <c r="K1289" s="68"/>
      <c r="L1289" s="68"/>
    </row>
    <row r="1290" spans="2:12" ht="15">
      <c r="B1290" s="66"/>
      <c r="C1290" s="66"/>
      <c r="D1290" s="66"/>
      <c r="H1290" s="66"/>
      <c r="I1290" s="66"/>
      <c r="J1290" s="68"/>
      <c r="K1290" s="68"/>
      <c r="L1290" s="68"/>
    </row>
    <row r="1291" spans="2:12" ht="15">
      <c r="B1291" s="66"/>
      <c r="C1291" s="66"/>
      <c r="D1291" s="66"/>
      <c r="H1291" s="66"/>
      <c r="I1291" s="66"/>
      <c r="J1291" s="68"/>
      <c r="K1291" s="68"/>
      <c r="L1291" s="68"/>
    </row>
    <row r="1292" spans="2:12" ht="15">
      <c r="B1292" s="66"/>
      <c r="C1292" s="66"/>
      <c r="D1292" s="66"/>
      <c r="H1292" s="66"/>
      <c r="I1292" s="66"/>
      <c r="J1292" s="68"/>
      <c r="K1292" s="68"/>
      <c r="L1292" s="68"/>
    </row>
    <row r="1293" spans="2:12" ht="15">
      <c r="B1293" s="66"/>
      <c r="C1293" s="66"/>
      <c r="D1293" s="66"/>
      <c r="H1293" s="66"/>
      <c r="I1293" s="66"/>
      <c r="J1293" s="68"/>
      <c r="K1293" s="68"/>
      <c r="L1293" s="68"/>
    </row>
    <row r="1294" spans="2:12" ht="15">
      <c r="B1294" s="66"/>
      <c r="C1294" s="66"/>
      <c r="D1294" s="66"/>
      <c r="H1294" s="66"/>
      <c r="I1294" s="66"/>
      <c r="J1294" s="68"/>
      <c r="K1294" s="68"/>
      <c r="L1294" s="68"/>
    </row>
    <row r="1295" spans="2:12" ht="15">
      <c r="B1295" s="66"/>
      <c r="C1295" s="66"/>
      <c r="D1295" s="66"/>
      <c r="H1295" s="66"/>
      <c r="I1295" s="66"/>
      <c r="J1295" s="68"/>
      <c r="K1295" s="68"/>
      <c r="L1295" s="68"/>
    </row>
    <row r="1296" spans="2:12" ht="15">
      <c r="B1296" s="66"/>
      <c r="C1296" s="66"/>
      <c r="D1296" s="66"/>
      <c r="H1296" s="66"/>
      <c r="I1296" s="66"/>
      <c r="J1296" s="68"/>
      <c r="K1296" s="68"/>
      <c r="L1296" s="68"/>
    </row>
    <row r="1297" spans="2:12" ht="15">
      <c r="B1297" s="66"/>
      <c r="C1297" s="66"/>
      <c r="D1297" s="66"/>
      <c r="H1297" s="66"/>
      <c r="I1297" s="66"/>
      <c r="J1297" s="68"/>
      <c r="K1297" s="68"/>
      <c r="L1297" s="68"/>
    </row>
    <row r="1298" spans="2:12" ht="15">
      <c r="B1298" s="66"/>
      <c r="C1298" s="66"/>
      <c r="D1298" s="66"/>
      <c r="H1298" s="66"/>
      <c r="I1298" s="66"/>
      <c r="J1298" s="68"/>
      <c r="K1298" s="68"/>
      <c r="L1298" s="68"/>
    </row>
    <row r="1299" spans="2:12" ht="15">
      <c r="B1299" s="66"/>
      <c r="C1299" s="66"/>
      <c r="D1299" s="66"/>
      <c r="H1299" s="66"/>
      <c r="I1299" s="66"/>
      <c r="J1299" s="68"/>
      <c r="K1299" s="68"/>
      <c r="L1299" s="68"/>
    </row>
    <row r="1300" spans="2:12" ht="15">
      <c r="B1300" s="66"/>
      <c r="C1300" s="66"/>
      <c r="D1300" s="66"/>
      <c r="H1300" s="66"/>
      <c r="I1300" s="66"/>
      <c r="J1300" s="68"/>
      <c r="K1300" s="68"/>
      <c r="L1300" s="68"/>
    </row>
    <row r="1301" spans="2:12" ht="15">
      <c r="B1301" s="66"/>
      <c r="C1301" s="66"/>
      <c r="D1301" s="66"/>
      <c r="H1301" s="66"/>
      <c r="I1301" s="66"/>
      <c r="J1301" s="68"/>
      <c r="K1301" s="68"/>
      <c r="L1301" s="68"/>
    </row>
    <row r="1302" spans="2:12" ht="15">
      <c r="B1302" s="66"/>
      <c r="C1302" s="66"/>
      <c r="D1302" s="66"/>
      <c r="H1302" s="66"/>
      <c r="I1302" s="66"/>
      <c r="J1302" s="68"/>
      <c r="K1302" s="68"/>
      <c r="L1302" s="68"/>
    </row>
    <row r="1303" spans="2:12" ht="15">
      <c r="B1303" s="66"/>
      <c r="C1303" s="66"/>
      <c r="D1303" s="66"/>
      <c r="H1303" s="66"/>
      <c r="I1303" s="66"/>
      <c r="J1303" s="68"/>
      <c r="K1303" s="68"/>
      <c r="L1303" s="68"/>
    </row>
    <row r="1304" spans="2:12" ht="15">
      <c r="B1304" s="66"/>
      <c r="C1304" s="66"/>
      <c r="D1304" s="66"/>
      <c r="H1304" s="66"/>
      <c r="I1304" s="66"/>
      <c r="J1304" s="68"/>
      <c r="K1304" s="68"/>
      <c r="L1304" s="68"/>
    </row>
    <row r="1305" spans="2:12" ht="15">
      <c r="B1305" s="66"/>
      <c r="C1305" s="66"/>
      <c r="D1305" s="66"/>
      <c r="H1305" s="66"/>
      <c r="I1305" s="66"/>
      <c r="J1305" s="68"/>
      <c r="K1305" s="68"/>
      <c r="L1305" s="68"/>
    </row>
    <row r="1306" spans="2:12" ht="15">
      <c r="B1306" s="66"/>
      <c r="C1306" s="66"/>
      <c r="D1306" s="66"/>
      <c r="H1306" s="66"/>
      <c r="I1306" s="66"/>
      <c r="J1306" s="68"/>
      <c r="K1306" s="68"/>
      <c r="L1306" s="68"/>
    </row>
    <row r="1307" spans="2:12" ht="15">
      <c r="B1307" s="66"/>
      <c r="C1307" s="66"/>
      <c r="D1307" s="66"/>
      <c r="H1307" s="66"/>
      <c r="I1307" s="66"/>
      <c r="J1307" s="68"/>
      <c r="K1307" s="68"/>
      <c r="L1307" s="68"/>
    </row>
    <row r="1308" spans="2:12" ht="15">
      <c r="B1308" s="66"/>
      <c r="C1308" s="66"/>
      <c r="D1308" s="66"/>
      <c r="H1308" s="66"/>
      <c r="I1308" s="66"/>
      <c r="J1308" s="68"/>
      <c r="K1308" s="68"/>
      <c r="L1308" s="68"/>
    </row>
    <row r="1309" spans="2:12" ht="15">
      <c r="B1309" s="66"/>
      <c r="C1309" s="66"/>
      <c r="D1309" s="66"/>
      <c r="H1309" s="66"/>
      <c r="I1309" s="66"/>
      <c r="J1309" s="68"/>
      <c r="K1309" s="68"/>
      <c r="L1309" s="68"/>
    </row>
    <row r="1310" spans="2:12" ht="15">
      <c r="B1310" s="66"/>
      <c r="C1310" s="66"/>
      <c r="D1310" s="66"/>
      <c r="H1310" s="66"/>
      <c r="I1310" s="66"/>
      <c r="J1310" s="68"/>
      <c r="K1310" s="68"/>
      <c r="L1310" s="68"/>
    </row>
    <row r="1311" spans="2:12" ht="15">
      <c r="B1311" s="66"/>
      <c r="C1311" s="66"/>
      <c r="D1311" s="66"/>
      <c r="H1311" s="66"/>
      <c r="I1311" s="66"/>
      <c r="J1311" s="68"/>
      <c r="K1311" s="68"/>
      <c r="L1311" s="68"/>
    </row>
    <row r="1312" spans="2:12" ht="15">
      <c r="B1312" s="66"/>
      <c r="C1312" s="66"/>
      <c r="D1312" s="66"/>
      <c r="H1312" s="66"/>
      <c r="I1312" s="66"/>
      <c r="J1312" s="68"/>
      <c r="K1312" s="68"/>
      <c r="L1312" s="68"/>
    </row>
    <row r="1313" spans="2:12" ht="15">
      <c r="B1313" s="66"/>
      <c r="C1313" s="66"/>
      <c r="D1313" s="66"/>
      <c r="H1313" s="66"/>
      <c r="I1313" s="66"/>
      <c r="J1313" s="68"/>
      <c r="K1313" s="68"/>
      <c r="L1313" s="68"/>
    </row>
    <row r="1314" spans="2:12" ht="15">
      <c r="B1314" s="66"/>
      <c r="C1314" s="66"/>
      <c r="D1314" s="66"/>
      <c r="H1314" s="66"/>
      <c r="I1314" s="66"/>
      <c r="J1314" s="68"/>
      <c r="K1314" s="68"/>
      <c r="L1314" s="68"/>
    </row>
    <row r="1315" spans="2:12" ht="15">
      <c r="B1315" s="66"/>
      <c r="C1315" s="66"/>
      <c r="D1315" s="66"/>
      <c r="H1315" s="66"/>
      <c r="I1315" s="66"/>
      <c r="J1315" s="68"/>
      <c r="K1315" s="68"/>
      <c r="L1315" s="68"/>
    </row>
    <row r="1316" spans="2:12" ht="15">
      <c r="B1316" s="66"/>
      <c r="C1316" s="66"/>
      <c r="D1316" s="66"/>
      <c r="H1316" s="66"/>
      <c r="I1316" s="66"/>
      <c r="J1316" s="68"/>
      <c r="K1316" s="68"/>
      <c r="L1316" s="68"/>
    </row>
    <row r="1317" spans="2:12" ht="15">
      <c r="B1317" s="66"/>
      <c r="C1317" s="66"/>
      <c r="D1317" s="66"/>
      <c r="H1317" s="66"/>
      <c r="I1317" s="66"/>
      <c r="J1317" s="68"/>
      <c r="K1317" s="68"/>
      <c r="L1317" s="68"/>
    </row>
    <row r="1318" spans="2:12" ht="15">
      <c r="B1318" s="66"/>
      <c r="C1318" s="66"/>
      <c r="D1318" s="66"/>
      <c r="H1318" s="66"/>
      <c r="I1318" s="66"/>
      <c r="J1318" s="68"/>
      <c r="K1318" s="68"/>
      <c r="L1318" s="68"/>
    </row>
    <row r="1319" spans="2:12" ht="15">
      <c r="B1319" s="66"/>
      <c r="C1319" s="66"/>
      <c r="D1319" s="66"/>
      <c r="H1319" s="66"/>
      <c r="I1319" s="66"/>
      <c r="J1319" s="68"/>
      <c r="K1319" s="68"/>
      <c r="L1319" s="68"/>
    </row>
    <row r="1320" spans="2:12" ht="15">
      <c r="B1320" s="66"/>
      <c r="C1320" s="66"/>
      <c r="D1320" s="66"/>
      <c r="H1320" s="66"/>
      <c r="I1320" s="66"/>
      <c r="J1320" s="68"/>
      <c r="K1320" s="68"/>
      <c r="L1320" s="68"/>
    </row>
    <row r="1321" spans="2:12" ht="15">
      <c r="B1321" s="66"/>
      <c r="C1321" s="66"/>
      <c r="D1321" s="66"/>
      <c r="H1321" s="66"/>
      <c r="I1321" s="66"/>
      <c r="J1321" s="68"/>
      <c r="K1321" s="68"/>
      <c r="L1321" s="68"/>
    </row>
    <row r="1322" spans="2:12" ht="15">
      <c r="B1322" s="66"/>
      <c r="C1322" s="66"/>
      <c r="D1322" s="66"/>
      <c r="H1322" s="66"/>
      <c r="I1322" s="66"/>
      <c r="J1322" s="68"/>
      <c r="K1322" s="68"/>
      <c r="L1322" s="68"/>
    </row>
    <row r="1323" spans="2:12" ht="15">
      <c r="B1323" s="66"/>
      <c r="C1323" s="66"/>
      <c r="D1323" s="66"/>
      <c r="H1323" s="66"/>
      <c r="I1323" s="66"/>
      <c r="J1323" s="68"/>
      <c r="K1323" s="68"/>
      <c r="L1323" s="68"/>
    </row>
    <row r="1324" spans="2:12" ht="15">
      <c r="B1324" s="66"/>
      <c r="C1324" s="66"/>
      <c r="D1324" s="66"/>
      <c r="H1324" s="66"/>
      <c r="I1324" s="66"/>
      <c r="J1324" s="68"/>
      <c r="K1324" s="68"/>
      <c r="L1324" s="68"/>
    </row>
    <row r="1325" spans="2:12" ht="15">
      <c r="B1325" s="66"/>
      <c r="C1325" s="66"/>
      <c r="D1325" s="66"/>
      <c r="H1325" s="66"/>
      <c r="I1325" s="66"/>
      <c r="J1325" s="68"/>
      <c r="K1325" s="68"/>
      <c r="L1325" s="68"/>
    </row>
    <row r="1326" spans="2:12" ht="15">
      <c r="B1326" s="66"/>
      <c r="C1326" s="66"/>
      <c r="D1326" s="66"/>
      <c r="H1326" s="66"/>
      <c r="I1326" s="66"/>
      <c r="J1326" s="68"/>
      <c r="K1326" s="68"/>
      <c r="L1326" s="68"/>
    </row>
    <row r="1327" spans="2:12" ht="15">
      <c r="B1327" s="66"/>
      <c r="C1327" s="66"/>
      <c r="D1327" s="66"/>
      <c r="H1327" s="66"/>
      <c r="I1327" s="66"/>
      <c r="J1327" s="68"/>
      <c r="K1327" s="68"/>
      <c r="L1327" s="68"/>
    </row>
    <row r="1328" spans="2:12" ht="15">
      <c r="B1328" s="66"/>
      <c r="C1328" s="66"/>
      <c r="D1328" s="66"/>
      <c r="H1328" s="66"/>
      <c r="I1328" s="66"/>
      <c r="J1328" s="68"/>
      <c r="K1328" s="68"/>
      <c r="L1328" s="68"/>
    </row>
    <row r="1329" spans="2:12" ht="15">
      <c r="B1329" s="66"/>
      <c r="C1329" s="66"/>
      <c r="D1329" s="66"/>
      <c r="H1329" s="66"/>
      <c r="I1329" s="66"/>
      <c r="J1329" s="68"/>
      <c r="K1329" s="68"/>
      <c r="L1329" s="68"/>
    </row>
    <row r="1330" spans="2:12" ht="15">
      <c r="B1330" s="66"/>
      <c r="C1330" s="66"/>
      <c r="D1330" s="66"/>
      <c r="H1330" s="66"/>
      <c r="I1330" s="66"/>
      <c r="J1330" s="68"/>
      <c r="K1330" s="68"/>
      <c r="L1330" s="68"/>
    </row>
    <row r="1331" spans="2:12" ht="15">
      <c r="B1331" s="66"/>
      <c r="C1331" s="66"/>
      <c r="D1331" s="66"/>
      <c r="H1331" s="66"/>
      <c r="I1331" s="66"/>
      <c r="J1331" s="68"/>
      <c r="K1331" s="68"/>
      <c r="L1331" s="68"/>
    </row>
    <row r="1332" spans="2:12" ht="15">
      <c r="B1332" s="66"/>
      <c r="C1332" s="66"/>
      <c r="D1332" s="66"/>
      <c r="H1332" s="66"/>
      <c r="I1332" s="66"/>
      <c r="J1332" s="68"/>
      <c r="K1332" s="68"/>
      <c r="L1332" s="68"/>
    </row>
    <row r="1333" spans="2:12" ht="15">
      <c r="B1333" s="66"/>
      <c r="C1333" s="66"/>
      <c r="D1333" s="66"/>
      <c r="H1333" s="66"/>
      <c r="I1333" s="66"/>
      <c r="J1333" s="68"/>
      <c r="K1333" s="68"/>
      <c r="L1333" s="68"/>
    </row>
    <row r="1334" spans="2:12" ht="15">
      <c r="B1334" s="66"/>
      <c r="C1334" s="66"/>
      <c r="D1334" s="66"/>
      <c r="H1334" s="66"/>
      <c r="I1334" s="66"/>
      <c r="J1334" s="68"/>
      <c r="K1334" s="68"/>
      <c r="L1334" s="68"/>
    </row>
    <row r="1335" spans="2:12" ht="15">
      <c r="B1335" s="66"/>
      <c r="C1335" s="66"/>
      <c r="D1335" s="66"/>
      <c r="H1335" s="66"/>
      <c r="I1335" s="66"/>
      <c r="J1335" s="68"/>
      <c r="K1335" s="68"/>
      <c r="L1335" s="68"/>
    </row>
    <row r="1336" spans="2:12" ht="15">
      <c r="B1336" s="66"/>
      <c r="C1336" s="66"/>
      <c r="D1336" s="66"/>
      <c r="H1336" s="66"/>
      <c r="I1336" s="66"/>
      <c r="J1336" s="68"/>
      <c r="K1336" s="68"/>
      <c r="L1336" s="68"/>
    </row>
    <row r="1337" spans="2:12" ht="15">
      <c r="B1337" s="66"/>
      <c r="C1337" s="66"/>
      <c r="D1337" s="66"/>
      <c r="H1337" s="66"/>
      <c r="I1337" s="66"/>
      <c r="J1337" s="68"/>
      <c r="K1337" s="68"/>
      <c r="L1337" s="68"/>
    </row>
    <row r="1338" spans="2:12" ht="15">
      <c r="B1338" s="66"/>
      <c r="C1338" s="66"/>
      <c r="D1338" s="66"/>
      <c r="H1338" s="66"/>
      <c r="I1338" s="66"/>
      <c r="J1338" s="68"/>
      <c r="K1338" s="68"/>
      <c r="L1338" s="68"/>
    </row>
    <row r="1339" spans="2:12" ht="15">
      <c r="B1339" s="66"/>
      <c r="C1339" s="66"/>
      <c r="D1339" s="66"/>
      <c r="H1339" s="66"/>
      <c r="I1339" s="66"/>
      <c r="J1339" s="68"/>
      <c r="K1339" s="68"/>
      <c r="L1339" s="68"/>
    </row>
    <row r="1340" spans="2:12" ht="15">
      <c r="B1340" s="66"/>
      <c r="C1340" s="66"/>
      <c r="D1340" s="66"/>
      <c r="H1340" s="66"/>
      <c r="I1340" s="66"/>
      <c r="J1340" s="68"/>
      <c r="K1340" s="68"/>
      <c r="L1340" s="68"/>
    </row>
    <row r="1341" spans="2:12" ht="15">
      <c r="B1341" s="66"/>
      <c r="C1341" s="66"/>
      <c r="D1341" s="66"/>
      <c r="H1341" s="66"/>
      <c r="I1341" s="66"/>
      <c r="J1341" s="68"/>
      <c r="K1341" s="68"/>
      <c r="L1341" s="68"/>
    </row>
    <row r="1342" spans="2:12" ht="15">
      <c r="B1342" s="66"/>
      <c r="C1342" s="66"/>
      <c r="D1342" s="66"/>
      <c r="H1342" s="66"/>
      <c r="I1342" s="66"/>
      <c r="J1342" s="68"/>
      <c r="K1342" s="68"/>
      <c r="L1342" s="68"/>
    </row>
    <row r="1343" spans="2:12" ht="15">
      <c r="B1343" s="66"/>
      <c r="C1343" s="66"/>
      <c r="D1343" s="66"/>
      <c r="H1343" s="66"/>
      <c r="I1343" s="66"/>
      <c r="J1343" s="68"/>
      <c r="K1343" s="68"/>
      <c r="L1343" s="68"/>
    </row>
    <row r="1344" spans="2:12" ht="15">
      <c r="B1344" s="66"/>
      <c r="C1344" s="66"/>
      <c r="D1344" s="66"/>
      <c r="H1344" s="66"/>
      <c r="I1344" s="66"/>
      <c r="J1344" s="68"/>
      <c r="K1344" s="68"/>
      <c r="L1344" s="68"/>
    </row>
    <row r="1345" spans="2:12" ht="15">
      <c r="B1345" s="66"/>
      <c r="C1345" s="66"/>
      <c r="D1345" s="66"/>
      <c r="H1345" s="66"/>
      <c r="I1345" s="66"/>
      <c r="J1345" s="68"/>
      <c r="K1345" s="68"/>
      <c r="L1345" s="68"/>
    </row>
    <row r="1346" spans="2:12" ht="15">
      <c r="B1346" s="66"/>
      <c r="C1346" s="66"/>
      <c r="D1346" s="66"/>
      <c r="H1346" s="66"/>
      <c r="I1346" s="66"/>
      <c r="J1346" s="68"/>
      <c r="K1346" s="68"/>
      <c r="L1346" s="68"/>
    </row>
    <row r="1347" spans="2:12" ht="15">
      <c r="B1347" s="66"/>
      <c r="C1347" s="66"/>
      <c r="D1347" s="66"/>
      <c r="H1347" s="66"/>
      <c r="I1347" s="66"/>
      <c r="J1347" s="68"/>
      <c r="K1347" s="68"/>
      <c r="L1347" s="68"/>
    </row>
    <row r="1348" spans="2:12" ht="15">
      <c r="B1348" s="66"/>
      <c r="C1348" s="66"/>
      <c r="D1348" s="66"/>
      <c r="H1348" s="66"/>
      <c r="I1348" s="66"/>
      <c r="J1348" s="68"/>
      <c r="K1348" s="68"/>
      <c r="L1348" s="68"/>
    </row>
    <row r="1349" spans="2:12" ht="15">
      <c r="B1349" s="66"/>
      <c r="C1349" s="66"/>
      <c r="D1349" s="66"/>
      <c r="H1349" s="66"/>
      <c r="I1349" s="66"/>
      <c r="J1349" s="68"/>
      <c r="K1349" s="68"/>
      <c r="L1349" s="68"/>
    </row>
    <row r="1350" spans="2:12" ht="15">
      <c r="B1350" s="66"/>
      <c r="C1350" s="66"/>
      <c r="D1350" s="66"/>
      <c r="H1350" s="66"/>
      <c r="I1350" s="66"/>
      <c r="J1350" s="68"/>
      <c r="K1350" s="68"/>
      <c r="L1350" s="68"/>
    </row>
    <row r="1351" spans="2:12" ht="15">
      <c r="B1351" s="66"/>
      <c r="C1351" s="66"/>
      <c r="D1351" s="66"/>
      <c r="H1351" s="66"/>
      <c r="I1351" s="66"/>
      <c r="J1351" s="68"/>
      <c r="K1351" s="68"/>
      <c r="L1351" s="68"/>
    </row>
    <row r="1352" spans="2:12" ht="15">
      <c r="B1352" s="66"/>
      <c r="C1352" s="66"/>
      <c r="D1352" s="66"/>
      <c r="H1352" s="66"/>
      <c r="I1352" s="66"/>
      <c r="J1352" s="68"/>
      <c r="K1352" s="68"/>
      <c r="L1352" s="68"/>
    </row>
    <row r="1353" spans="2:12" ht="15">
      <c r="B1353" s="66"/>
      <c r="C1353" s="66"/>
      <c r="D1353" s="66"/>
      <c r="H1353" s="66"/>
      <c r="I1353" s="66"/>
      <c r="J1353" s="68"/>
      <c r="K1353" s="68"/>
      <c r="L1353" s="68"/>
    </row>
    <row r="1354" spans="2:12" ht="15">
      <c r="B1354" s="66"/>
      <c r="C1354" s="66"/>
      <c r="D1354" s="66"/>
      <c r="H1354" s="66"/>
      <c r="I1354" s="66"/>
      <c r="J1354" s="68"/>
      <c r="K1354" s="68"/>
      <c r="L1354" s="68"/>
    </row>
    <row r="1355" spans="2:12" ht="15">
      <c r="B1355" s="66"/>
      <c r="C1355" s="66"/>
      <c r="D1355" s="66"/>
      <c r="H1355" s="66"/>
      <c r="I1355" s="66"/>
      <c r="J1355" s="68"/>
      <c r="K1355" s="68"/>
      <c r="L1355" s="68"/>
    </row>
    <row r="1356" spans="2:12" ht="15">
      <c r="B1356" s="66"/>
      <c r="C1356" s="66"/>
      <c r="D1356" s="66"/>
      <c r="H1356" s="66"/>
      <c r="I1356" s="66"/>
      <c r="J1356" s="68"/>
      <c r="K1356" s="68"/>
      <c r="L1356" s="68"/>
    </row>
    <row r="1357" spans="2:12" ht="15">
      <c r="B1357" s="66"/>
      <c r="C1357" s="66"/>
      <c r="D1357" s="66"/>
      <c r="H1357" s="66"/>
      <c r="I1357" s="66"/>
      <c r="J1357" s="68"/>
      <c r="K1357" s="68"/>
      <c r="L1357" s="68"/>
    </row>
    <row r="1358" spans="2:12" ht="15">
      <c r="B1358" s="66"/>
      <c r="C1358" s="66"/>
      <c r="D1358" s="66"/>
      <c r="H1358" s="66"/>
      <c r="I1358" s="66"/>
      <c r="J1358" s="68"/>
      <c r="K1358" s="68"/>
      <c r="L1358" s="68"/>
    </row>
    <row r="1359" spans="2:12" ht="15">
      <c r="B1359" s="66"/>
      <c r="C1359" s="66"/>
      <c r="D1359" s="66"/>
      <c r="H1359" s="66"/>
      <c r="I1359" s="66"/>
      <c r="J1359" s="68"/>
      <c r="K1359" s="68"/>
      <c r="L1359" s="68"/>
    </row>
    <row r="1360" spans="2:12" ht="15">
      <c r="B1360" s="66"/>
      <c r="C1360" s="66"/>
      <c r="D1360" s="66"/>
      <c r="H1360" s="66"/>
      <c r="I1360" s="66"/>
      <c r="J1360" s="68"/>
      <c r="K1360" s="68"/>
      <c r="L1360" s="68"/>
    </row>
    <row r="1361" spans="2:12" ht="15">
      <c r="B1361" s="66"/>
      <c r="C1361" s="66"/>
      <c r="D1361" s="66"/>
      <c r="H1361" s="66"/>
      <c r="I1361" s="66"/>
      <c r="J1361" s="68"/>
      <c r="K1361" s="68"/>
      <c r="L1361" s="68"/>
    </row>
    <row r="1362" spans="2:12" ht="15">
      <c r="B1362" s="66"/>
      <c r="C1362" s="66"/>
      <c r="D1362" s="66"/>
      <c r="H1362" s="66"/>
      <c r="I1362" s="66"/>
      <c r="J1362" s="68"/>
      <c r="K1362" s="68"/>
      <c r="L1362" s="68"/>
    </row>
    <row r="1363" spans="2:12" ht="15">
      <c r="B1363" s="66"/>
      <c r="C1363" s="66"/>
      <c r="D1363" s="66"/>
      <c r="H1363" s="66"/>
      <c r="I1363" s="66"/>
      <c r="J1363" s="68"/>
      <c r="K1363" s="68"/>
      <c r="L1363" s="68"/>
    </row>
    <row r="1364" spans="2:12" ht="15">
      <c r="B1364" s="66"/>
      <c r="C1364" s="66"/>
      <c r="D1364" s="66"/>
      <c r="H1364" s="66"/>
      <c r="I1364" s="66"/>
      <c r="J1364" s="68"/>
      <c r="K1364" s="68"/>
      <c r="L1364" s="68"/>
    </row>
    <row r="1365" spans="2:12" ht="15">
      <c r="B1365" s="66"/>
      <c r="C1365" s="66"/>
      <c r="D1365" s="66"/>
      <c r="H1365" s="66"/>
      <c r="I1365" s="66"/>
      <c r="J1365" s="68"/>
      <c r="K1365" s="68"/>
      <c r="L1365" s="68"/>
    </row>
    <row r="1366" spans="2:12" ht="15">
      <c r="B1366" s="66"/>
      <c r="C1366" s="66"/>
      <c r="D1366" s="66"/>
      <c r="H1366" s="66"/>
      <c r="I1366" s="66"/>
      <c r="J1366" s="68"/>
      <c r="K1366" s="68"/>
      <c r="L1366" s="68"/>
    </row>
    <row r="1367" spans="2:12" ht="15">
      <c r="B1367" s="66"/>
      <c r="C1367" s="66"/>
      <c r="D1367" s="66"/>
      <c r="H1367" s="66"/>
      <c r="I1367" s="66"/>
      <c r="J1367" s="68"/>
      <c r="K1367" s="68"/>
      <c r="L1367" s="68"/>
    </row>
    <row r="1368" spans="2:12" ht="15">
      <c r="B1368" s="66"/>
      <c r="C1368" s="66"/>
      <c r="D1368" s="66"/>
      <c r="H1368" s="66"/>
      <c r="I1368" s="66"/>
      <c r="J1368" s="68"/>
      <c r="K1368" s="68"/>
      <c r="L1368" s="68"/>
    </row>
    <row r="1369" spans="2:12" ht="15">
      <c r="B1369" s="66"/>
      <c r="C1369" s="66"/>
      <c r="D1369" s="66"/>
      <c r="H1369" s="66"/>
      <c r="I1369" s="66"/>
      <c r="J1369" s="68"/>
      <c r="K1369" s="68"/>
      <c r="L1369" s="68"/>
    </row>
    <row r="1370" spans="2:12" ht="15">
      <c r="B1370" s="66"/>
      <c r="C1370" s="66"/>
      <c r="D1370" s="66"/>
      <c r="H1370" s="66"/>
      <c r="I1370" s="66"/>
      <c r="J1370" s="68"/>
      <c r="K1370" s="68"/>
      <c r="L1370" s="68"/>
    </row>
    <row r="1371" spans="2:12" ht="15">
      <c r="B1371" s="66"/>
      <c r="C1371" s="66"/>
      <c r="D1371" s="66"/>
      <c r="H1371" s="66"/>
      <c r="I1371" s="66"/>
      <c r="J1371" s="68"/>
      <c r="K1371" s="68"/>
      <c r="L1371" s="68"/>
    </row>
    <row r="1372" spans="2:12" ht="15">
      <c r="B1372" s="66"/>
      <c r="C1372" s="66"/>
      <c r="D1372" s="66"/>
      <c r="H1372" s="66"/>
      <c r="I1372" s="66"/>
      <c r="J1372" s="68"/>
      <c r="K1372" s="68"/>
      <c r="L1372" s="68"/>
    </row>
    <row r="1373" spans="2:12" ht="15">
      <c r="B1373" s="66"/>
      <c r="C1373" s="66"/>
      <c r="D1373" s="66"/>
      <c r="H1373" s="66"/>
      <c r="I1373" s="66"/>
      <c r="J1373" s="68"/>
      <c r="K1373" s="68"/>
      <c r="L1373" s="68"/>
    </row>
    <row r="1374" spans="2:12" ht="15">
      <c r="B1374" s="66"/>
      <c r="C1374" s="66"/>
      <c r="D1374" s="66"/>
      <c r="H1374" s="66"/>
      <c r="I1374" s="66"/>
      <c r="J1374" s="68"/>
      <c r="K1374" s="68"/>
      <c r="L1374" s="68"/>
    </row>
    <row r="1375" spans="2:12" ht="15">
      <c r="B1375" s="66"/>
      <c r="C1375" s="66"/>
      <c r="D1375" s="66"/>
      <c r="H1375" s="66"/>
      <c r="I1375" s="66"/>
      <c r="J1375" s="68"/>
      <c r="K1375" s="68"/>
      <c r="L1375" s="68"/>
    </row>
    <row r="1376" spans="2:12" ht="15">
      <c r="B1376" s="66"/>
      <c r="C1376" s="66"/>
      <c r="D1376" s="66"/>
      <c r="H1376" s="66"/>
      <c r="I1376" s="66"/>
      <c r="J1376" s="68"/>
      <c r="K1376" s="68"/>
      <c r="L1376" s="68"/>
    </row>
    <row r="1377" spans="2:12" ht="15">
      <c r="B1377" s="66"/>
      <c r="C1377" s="66"/>
      <c r="D1377" s="66"/>
      <c r="H1377" s="66"/>
      <c r="I1377" s="66"/>
      <c r="J1377" s="68"/>
      <c r="K1377" s="68"/>
      <c r="L1377" s="68"/>
    </row>
    <row r="1378" spans="2:12" ht="15">
      <c r="B1378" s="66"/>
      <c r="C1378" s="66"/>
      <c r="D1378" s="66"/>
      <c r="H1378" s="66"/>
      <c r="I1378" s="66"/>
      <c r="J1378" s="68"/>
      <c r="K1378" s="68"/>
      <c r="L1378" s="68"/>
    </row>
    <row r="1379" spans="2:12" ht="15">
      <c r="B1379" s="66"/>
      <c r="C1379" s="66"/>
      <c r="D1379" s="66"/>
      <c r="H1379" s="66"/>
      <c r="I1379" s="66"/>
      <c r="J1379" s="68"/>
      <c r="K1379" s="68"/>
      <c r="L1379" s="68"/>
    </row>
    <row r="1380" spans="2:12" ht="15">
      <c r="B1380" s="66"/>
      <c r="C1380" s="66"/>
      <c r="D1380" s="66"/>
      <c r="H1380" s="66"/>
      <c r="I1380" s="66"/>
      <c r="J1380" s="68"/>
      <c r="K1380" s="68"/>
      <c r="L1380" s="68"/>
    </row>
    <row r="1381" spans="2:12" ht="15">
      <c r="B1381" s="66"/>
      <c r="C1381" s="66"/>
      <c r="D1381" s="66"/>
      <c r="H1381" s="66"/>
      <c r="I1381" s="66"/>
      <c r="J1381" s="68"/>
      <c r="K1381" s="68"/>
      <c r="L1381" s="68"/>
    </row>
    <row r="1382" spans="2:12" ht="15">
      <c r="B1382" s="66"/>
      <c r="C1382" s="66"/>
      <c r="D1382" s="66"/>
      <c r="H1382" s="66"/>
      <c r="I1382" s="66"/>
      <c r="J1382" s="68"/>
      <c r="K1382" s="68"/>
      <c r="L1382" s="68"/>
    </row>
    <row r="1383" spans="2:12" ht="15">
      <c r="B1383" s="66"/>
      <c r="C1383" s="66"/>
      <c r="D1383" s="66"/>
      <c r="H1383" s="66"/>
      <c r="I1383" s="66"/>
      <c r="J1383" s="68"/>
      <c r="K1383" s="68"/>
      <c r="L1383" s="68"/>
    </row>
    <row r="1384" spans="2:12" ht="15">
      <c r="B1384" s="66"/>
      <c r="C1384" s="66"/>
      <c r="D1384" s="66"/>
      <c r="H1384" s="66"/>
      <c r="I1384" s="66"/>
      <c r="J1384" s="68"/>
      <c r="K1384" s="68"/>
      <c r="L1384" s="68"/>
    </row>
    <row r="1385" spans="2:12" ht="15">
      <c r="B1385" s="66"/>
      <c r="C1385" s="66"/>
      <c r="D1385" s="66"/>
      <c r="H1385" s="66"/>
      <c r="I1385" s="66"/>
      <c r="J1385" s="68"/>
      <c r="K1385" s="68"/>
      <c r="L1385" s="68"/>
    </row>
    <row r="1386" spans="2:12" ht="15">
      <c r="B1386" s="66"/>
      <c r="C1386" s="66"/>
      <c r="D1386" s="66"/>
      <c r="H1386" s="66"/>
      <c r="I1386" s="66"/>
      <c r="J1386" s="68"/>
      <c r="K1386" s="68"/>
      <c r="L1386" s="68"/>
    </row>
    <row r="1387" spans="2:12" ht="15">
      <c r="B1387" s="66"/>
      <c r="C1387" s="66"/>
      <c r="D1387" s="66"/>
      <c r="H1387" s="66"/>
      <c r="I1387" s="66"/>
      <c r="J1387" s="68"/>
      <c r="K1387" s="68"/>
      <c r="L1387" s="68"/>
    </row>
    <row r="1388" spans="2:12" ht="15">
      <c r="B1388" s="66"/>
      <c r="C1388" s="66"/>
      <c r="D1388" s="66"/>
      <c r="H1388" s="66"/>
      <c r="I1388" s="66"/>
      <c r="J1388" s="68"/>
      <c r="K1388" s="68"/>
      <c r="L1388" s="68"/>
    </row>
    <row r="1389" spans="2:12" ht="15">
      <c r="B1389" s="66"/>
      <c r="C1389" s="66"/>
      <c r="D1389" s="66"/>
      <c r="H1389" s="66"/>
      <c r="I1389" s="66"/>
      <c r="J1389" s="68"/>
      <c r="K1389" s="68"/>
      <c r="L1389" s="68"/>
    </row>
    <row r="1390" spans="2:12" ht="15">
      <c r="B1390" s="66"/>
      <c r="C1390" s="66"/>
      <c r="D1390" s="66"/>
      <c r="H1390" s="66"/>
      <c r="I1390" s="66"/>
      <c r="J1390" s="68"/>
      <c r="K1390" s="68"/>
      <c r="L1390" s="68"/>
    </row>
    <row r="1391" spans="2:12" ht="15">
      <c r="B1391" s="66"/>
      <c r="C1391" s="66"/>
      <c r="D1391" s="66"/>
      <c r="H1391" s="66"/>
      <c r="I1391" s="66"/>
      <c r="J1391" s="68"/>
      <c r="K1391" s="68"/>
      <c r="L1391" s="68"/>
    </row>
    <row r="1392" spans="2:12" ht="15">
      <c r="B1392" s="66"/>
      <c r="C1392" s="66"/>
      <c r="D1392" s="66"/>
      <c r="H1392" s="66"/>
      <c r="I1392" s="66"/>
      <c r="J1392" s="68"/>
      <c r="K1392" s="68"/>
      <c r="L1392" s="68"/>
    </row>
    <row r="1393" spans="2:12" ht="15">
      <c r="B1393" s="66"/>
      <c r="C1393" s="66"/>
      <c r="D1393" s="66"/>
      <c r="H1393" s="66"/>
      <c r="I1393" s="66"/>
      <c r="J1393" s="68"/>
      <c r="K1393" s="68"/>
      <c r="L1393" s="68"/>
    </row>
    <row r="1394" spans="2:12" ht="15">
      <c r="B1394" s="66"/>
      <c r="C1394" s="66"/>
      <c r="D1394" s="66"/>
      <c r="H1394" s="66"/>
      <c r="I1394" s="66"/>
      <c r="J1394" s="68"/>
      <c r="K1394" s="68"/>
      <c r="L1394" s="68"/>
    </row>
    <row r="1395" spans="2:12" ht="15">
      <c r="B1395" s="66"/>
      <c r="C1395" s="66"/>
      <c r="D1395" s="66"/>
      <c r="H1395" s="66"/>
      <c r="I1395" s="66"/>
      <c r="J1395" s="68"/>
      <c r="K1395" s="68"/>
      <c r="L1395" s="68"/>
    </row>
    <row r="1396" spans="2:12" ht="15">
      <c r="B1396" s="66"/>
      <c r="C1396" s="66"/>
      <c r="D1396" s="66"/>
      <c r="H1396" s="66"/>
      <c r="I1396" s="66"/>
      <c r="J1396" s="68"/>
      <c r="K1396" s="68"/>
      <c r="L1396" s="68"/>
    </row>
    <row r="1397" spans="2:12" ht="15">
      <c r="B1397" s="66"/>
      <c r="C1397" s="66"/>
      <c r="D1397" s="66"/>
      <c r="H1397" s="66"/>
      <c r="I1397" s="66"/>
      <c r="J1397" s="68"/>
      <c r="K1397" s="68"/>
      <c r="L1397" s="68"/>
    </row>
    <row r="1398" spans="2:12" ht="15">
      <c r="B1398" s="66"/>
      <c r="C1398" s="66"/>
      <c r="D1398" s="66"/>
      <c r="H1398" s="66"/>
      <c r="I1398" s="66"/>
      <c r="J1398" s="68"/>
      <c r="K1398" s="68"/>
      <c r="L1398" s="68"/>
    </row>
    <row r="1399" spans="2:12" ht="15">
      <c r="B1399" s="66"/>
      <c r="C1399" s="66"/>
      <c r="D1399" s="66"/>
      <c r="H1399" s="66"/>
      <c r="I1399" s="66"/>
      <c r="J1399" s="68"/>
      <c r="K1399" s="68"/>
      <c r="L1399" s="68"/>
    </row>
    <row r="1400" spans="2:12" ht="15">
      <c r="B1400" s="66"/>
      <c r="C1400" s="66"/>
      <c r="D1400" s="66"/>
      <c r="H1400" s="66"/>
      <c r="I1400" s="66"/>
      <c r="J1400" s="68"/>
      <c r="K1400" s="68"/>
      <c r="L1400" s="68"/>
    </row>
    <row r="1401" spans="2:12" ht="15">
      <c r="B1401" s="66"/>
      <c r="C1401" s="66"/>
      <c r="D1401" s="66"/>
      <c r="H1401" s="66"/>
      <c r="I1401" s="66"/>
      <c r="J1401" s="68"/>
      <c r="K1401" s="68"/>
      <c r="L1401" s="68"/>
    </row>
    <row r="1402" spans="2:12" ht="15">
      <c r="B1402" s="66"/>
      <c r="C1402" s="66"/>
      <c r="D1402" s="66"/>
      <c r="H1402" s="66"/>
      <c r="I1402" s="66"/>
      <c r="J1402" s="68"/>
      <c r="K1402" s="68"/>
      <c r="L1402" s="68"/>
    </row>
    <row r="1403" spans="2:12" ht="15">
      <c r="B1403" s="66"/>
      <c r="C1403" s="66"/>
      <c r="D1403" s="66"/>
      <c r="H1403" s="66"/>
      <c r="I1403" s="66"/>
      <c r="J1403" s="68"/>
      <c r="K1403" s="68"/>
      <c r="L1403" s="68"/>
    </row>
    <row r="1404" spans="2:12" ht="15">
      <c r="B1404" s="66"/>
      <c r="C1404" s="66"/>
      <c r="D1404" s="66"/>
      <c r="H1404" s="66"/>
      <c r="I1404" s="66"/>
      <c r="J1404" s="68"/>
      <c r="K1404" s="68"/>
      <c r="L1404" s="68"/>
    </row>
    <row r="1405" spans="2:12" ht="15">
      <c r="B1405" s="66"/>
      <c r="C1405" s="66"/>
      <c r="D1405" s="66"/>
      <c r="H1405" s="66"/>
      <c r="I1405" s="66"/>
      <c r="J1405" s="68"/>
      <c r="K1405" s="68"/>
      <c r="L1405" s="68"/>
    </row>
    <row r="1406" spans="2:12" ht="15">
      <c r="B1406" s="66"/>
      <c r="C1406" s="66"/>
      <c r="D1406" s="66"/>
      <c r="H1406" s="66"/>
      <c r="I1406" s="66"/>
      <c r="J1406" s="68"/>
      <c r="K1406" s="68"/>
      <c r="L1406" s="68"/>
    </row>
    <row r="1407" spans="2:12" ht="15">
      <c r="B1407" s="66"/>
      <c r="C1407" s="66"/>
      <c r="D1407" s="66"/>
      <c r="H1407" s="66"/>
      <c r="I1407" s="66"/>
      <c r="J1407" s="68"/>
      <c r="K1407" s="68"/>
      <c r="L1407" s="68"/>
    </row>
    <row r="1408" spans="2:12" ht="15">
      <c r="B1408" s="66"/>
      <c r="C1408" s="66"/>
      <c r="D1408" s="66"/>
      <c r="H1408" s="66"/>
      <c r="I1408" s="66"/>
      <c r="J1408" s="68"/>
      <c r="K1408" s="68"/>
      <c r="L1408" s="68"/>
    </row>
    <row r="1409" spans="2:12" ht="15">
      <c r="B1409" s="66"/>
      <c r="C1409" s="66"/>
      <c r="D1409" s="66"/>
      <c r="H1409" s="66"/>
      <c r="I1409" s="66"/>
      <c r="J1409" s="68"/>
      <c r="K1409" s="68"/>
      <c r="L1409" s="68"/>
    </row>
    <row r="1410" spans="2:12" ht="15">
      <c r="B1410" s="66"/>
      <c r="C1410" s="66"/>
      <c r="D1410" s="66"/>
      <c r="H1410" s="66"/>
      <c r="I1410" s="66"/>
      <c r="J1410" s="68"/>
      <c r="K1410" s="68"/>
      <c r="L1410" s="68"/>
    </row>
    <row r="1411" spans="2:12" ht="15">
      <c r="B1411" s="66"/>
      <c r="C1411" s="66"/>
      <c r="D1411" s="66"/>
      <c r="H1411" s="66"/>
      <c r="I1411" s="66"/>
      <c r="J1411" s="68"/>
      <c r="K1411" s="68"/>
      <c r="L1411" s="68"/>
    </row>
    <row r="1412" spans="2:12" ht="15">
      <c r="B1412" s="66"/>
      <c r="C1412" s="66"/>
      <c r="D1412" s="66"/>
      <c r="H1412" s="66"/>
      <c r="I1412" s="66"/>
      <c r="J1412" s="68"/>
      <c r="K1412" s="68"/>
      <c r="L1412" s="68"/>
    </row>
    <row r="1413" spans="2:12" ht="15">
      <c r="B1413" s="66"/>
      <c r="C1413" s="66"/>
      <c r="D1413" s="66"/>
      <c r="H1413" s="66"/>
      <c r="I1413" s="66"/>
      <c r="J1413" s="68"/>
      <c r="K1413" s="68"/>
      <c r="L1413" s="68"/>
    </row>
    <row r="1414" spans="2:12" ht="15">
      <c r="B1414" s="66"/>
      <c r="C1414" s="66"/>
      <c r="D1414" s="66"/>
      <c r="H1414" s="66"/>
      <c r="I1414" s="66"/>
      <c r="J1414" s="68"/>
      <c r="K1414" s="68"/>
      <c r="L1414" s="68"/>
    </row>
    <row r="1415" spans="2:12" ht="15">
      <c r="B1415" s="66"/>
      <c r="C1415" s="66"/>
      <c r="D1415" s="66"/>
      <c r="H1415" s="66"/>
      <c r="I1415" s="66"/>
      <c r="J1415" s="68"/>
      <c r="K1415" s="68"/>
      <c r="L1415" s="68"/>
    </row>
    <row r="1416" spans="2:12" ht="15">
      <c r="B1416" s="66"/>
      <c r="C1416" s="66"/>
      <c r="D1416" s="66"/>
      <c r="H1416" s="66"/>
      <c r="I1416" s="66"/>
      <c r="J1416" s="68"/>
      <c r="K1416" s="68"/>
      <c r="L1416" s="68"/>
    </row>
    <row r="1417" spans="2:12" ht="15">
      <c r="B1417" s="66"/>
      <c r="C1417" s="66"/>
      <c r="D1417" s="66"/>
      <c r="H1417" s="66"/>
      <c r="I1417" s="66"/>
      <c r="J1417" s="68"/>
      <c r="K1417" s="68"/>
      <c r="L1417" s="68"/>
    </row>
    <row r="1418" spans="2:12" ht="15">
      <c r="B1418" s="66"/>
      <c r="C1418" s="66"/>
      <c r="D1418" s="66"/>
      <c r="H1418" s="66"/>
      <c r="I1418" s="66"/>
      <c r="J1418" s="68"/>
      <c r="K1418" s="68"/>
      <c r="L1418" s="68"/>
    </row>
    <row r="1419" spans="2:12" ht="15">
      <c r="B1419" s="66"/>
      <c r="C1419" s="66"/>
      <c r="D1419" s="66"/>
      <c r="H1419" s="66"/>
      <c r="I1419" s="66"/>
      <c r="J1419" s="68"/>
      <c r="K1419" s="68"/>
      <c r="L1419" s="68"/>
    </row>
    <row r="1420" spans="2:12" ht="15">
      <c r="B1420" s="66"/>
      <c r="C1420" s="66"/>
      <c r="D1420" s="66"/>
      <c r="H1420" s="66"/>
      <c r="I1420" s="66"/>
      <c r="J1420" s="68"/>
      <c r="K1420" s="68"/>
      <c r="L1420" s="68"/>
    </row>
    <row r="1421" spans="2:12" ht="15">
      <c r="B1421" s="66"/>
      <c r="C1421" s="66"/>
      <c r="D1421" s="66"/>
      <c r="H1421" s="66"/>
      <c r="I1421" s="66"/>
      <c r="J1421" s="68"/>
      <c r="K1421" s="68"/>
      <c r="L1421" s="68"/>
    </row>
    <row r="1422" spans="2:12" ht="15">
      <c r="B1422" s="66"/>
      <c r="C1422" s="66"/>
      <c r="D1422" s="66"/>
      <c r="H1422" s="66"/>
      <c r="I1422" s="66"/>
      <c r="J1422" s="68"/>
      <c r="K1422" s="68"/>
      <c r="L1422" s="68"/>
    </row>
    <row r="1423" spans="2:12" ht="15">
      <c r="B1423" s="66"/>
      <c r="C1423" s="66"/>
      <c r="D1423" s="66"/>
      <c r="H1423" s="66"/>
      <c r="I1423" s="66"/>
      <c r="J1423" s="68"/>
      <c r="K1423" s="68"/>
      <c r="L1423" s="68"/>
    </row>
    <row r="1424" spans="2:12" ht="15">
      <c r="B1424" s="66"/>
      <c r="C1424" s="66"/>
      <c r="D1424" s="66"/>
      <c r="H1424" s="66"/>
      <c r="I1424" s="66"/>
      <c r="J1424" s="68"/>
      <c r="K1424" s="68"/>
      <c r="L1424" s="68"/>
    </row>
    <row r="1425" spans="2:12" ht="15">
      <c r="B1425" s="66"/>
      <c r="C1425" s="66"/>
      <c r="D1425" s="66"/>
      <c r="H1425" s="66"/>
      <c r="I1425" s="66"/>
      <c r="J1425" s="68"/>
      <c r="K1425" s="68"/>
      <c r="L1425" s="68"/>
    </row>
    <row r="1426" spans="2:12" ht="15">
      <c r="B1426" s="66"/>
      <c r="C1426" s="66"/>
      <c r="D1426" s="66"/>
      <c r="H1426" s="66"/>
      <c r="I1426" s="66"/>
      <c r="J1426" s="68"/>
      <c r="K1426" s="68"/>
      <c r="L1426" s="68"/>
    </row>
    <row r="1427" spans="2:12" ht="15">
      <c r="B1427" s="66"/>
      <c r="C1427" s="66"/>
      <c r="D1427" s="66"/>
      <c r="H1427" s="66"/>
      <c r="I1427" s="66"/>
      <c r="J1427" s="68"/>
      <c r="K1427" s="68"/>
      <c r="L1427" s="68"/>
    </row>
    <row r="1428" spans="2:12" ht="15">
      <c r="B1428" s="66"/>
      <c r="C1428" s="66"/>
      <c r="D1428" s="66"/>
      <c r="H1428" s="66"/>
      <c r="I1428" s="66"/>
      <c r="J1428" s="68"/>
      <c r="K1428" s="68"/>
      <c r="L1428" s="68"/>
    </row>
    <row r="1429" spans="2:12" ht="15">
      <c r="B1429" s="66"/>
      <c r="C1429" s="66"/>
      <c r="D1429" s="66"/>
      <c r="H1429" s="66"/>
      <c r="I1429" s="66"/>
      <c r="J1429" s="68"/>
      <c r="K1429" s="68"/>
      <c r="L1429" s="68"/>
    </row>
    <row r="1430" spans="2:12" ht="15">
      <c r="B1430" s="66"/>
      <c r="C1430" s="66"/>
      <c r="D1430" s="66"/>
      <c r="H1430" s="66"/>
      <c r="I1430" s="66"/>
      <c r="J1430" s="68"/>
      <c r="K1430" s="68"/>
      <c r="L1430" s="68"/>
    </row>
    <row r="1431" spans="2:12" ht="15">
      <c r="B1431" s="66"/>
      <c r="C1431" s="66"/>
      <c r="D1431" s="66"/>
      <c r="H1431" s="66"/>
      <c r="I1431" s="66"/>
      <c r="J1431" s="68"/>
      <c r="K1431" s="68"/>
      <c r="L1431" s="68"/>
    </row>
    <row r="1432" spans="2:12" ht="15">
      <c r="B1432" s="66"/>
      <c r="C1432" s="66"/>
      <c r="D1432" s="66"/>
      <c r="H1432" s="66"/>
      <c r="I1432" s="66"/>
      <c r="J1432" s="68"/>
      <c r="K1432" s="68"/>
      <c r="L1432" s="68"/>
    </row>
    <row r="1433" spans="2:12" ht="15">
      <c r="B1433" s="66"/>
      <c r="C1433" s="66"/>
      <c r="D1433" s="66"/>
      <c r="H1433" s="66"/>
      <c r="I1433" s="66"/>
      <c r="J1433" s="68"/>
      <c r="K1433" s="68"/>
      <c r="L1433" s="68"/>
    </row>
    <row r="1434" spans="2:12" ht="15">
      <c r="B1434" s="66"/>
      <c r="C1434" s="66"/>
      <c r="D1434" s="66"/>
      <c r="H1434" s="66"/>
      <c r="I1434" s="66"/>
      <c r="J1434" s="68"/>
      <c r="K1434" s="68"/>
      <c r="L1434" s="68"/>
    </row>
    <row r="1435" spans="2:12" ht="15">
      <c r="B1435" s="66"/>
      <c r="C1435" s="66"/>
      <c r="D1435" s="66"/>
      <c r="H1435" s="66"/>
      <c r="I1435" s="66"/>
      <c r="J1435" s="68"/>
      <c r="K1435" s="68"/>
      <c r="L1435" s="68"/>
    </row>
    <row r="1436" spans="2:12" ht="15">
      <c r="B1436" s="66"/>
      <c r="C1436" s="66"/>
      <c r="D1436" s="66"/>
      <c r="H1436" s="66"/>
      <c r="I1436" s="66"/>
      <c r="J1436" s="68"/>
      <c r="K1436" s="68"/>
      <c r="L1436" s="68"/>
    </row>
    <row r="1437" spans="2:12" ht="15">
      <c r="B1437" s="66"/>
      <c r="C1437" s="66"/>
      <c r="D1437" s="66"/>
      <c r="H1437" s="66"/>
      <c r="I1437" s="66"/>
      <c r="J1437" s="68"/>
      <c r="K1437" s="68"/>
      <c r="L1437" s="68"/>
    </row>
    <row r="1438" spans="2:12" ht="15">
      <c r="B1438" s="66"/>
      <c r="C1438" s="66"/>
      <c r="D1438" s="66"/>
      <c r="H1438" s="66"/>
      <c r="I1438" s="66"/>
      <c r="J1438" s="68"/>
      <c r="K1438" s="68"/>
      <c r="L1438" s="68"/>
    </row>
    <row r="1439" spans="2:12" ht="15">
      <c r="B1439" s="66"/>
      <c r="C1439" s="66"/>
      <c r="D1439" s="66"/>
      <c r="H1439" s="66"/>
      <c r="I1439" s="66"/>
      <c r="J1439" s="68"/>
      <c r="K1439" s="68"/>
      <c r="L1439" s="68"/>
    </row>
    <row r="1440" spans="2:12" ht="15">
      <c r="B1440" s="66"/>
      <c r="C1440" s="66"/>
      <c r="D1440" s="66"/>
      <c r="H1440" s="66"/>
      <c r="I1440" s="66"/>
      <c r="J1440" s="68"/>
      <c r="K1440" s="68"/>
      <c r="L1440" s="68"/>
    </row>
    <row r="1441" spans="2:12" ht="15">
      <c r="B1441" s="66"/>
      <c r="C1441" s="66"/>
      <c r="D1441" s="66"/>
      <c r="H1441" s="66"/>
      <c r="I1441" s="66"/>
      <c r="J1441" s="68"/>
      <c r="K1441" s="68"/>
      <c r="L1441" s="68"/>
    </row>
    <row r="1442" spans="2:12" ht="15">
      <c r="B1442" s="66"/>
      <c r="C1442" s="66"/>
      <c r="D1442" s="66"/>
      <c r="H1442" s="66"/>
      <c r="I1442" s="66"/>
      <c r="J1442" s="68"/>
      <c r="K1442" s="68"/>
      <c r="L1442" s="68"/>
    </row>
    <row r="1443" spans="2:12" ht="15">
      <c r="B1443" s="66"/>
      <c r="C1443" s="66"/>
      <c r="D1443" s="66"/>
      <c r="H1443" s="66"/>
      <c r="I1443" s="66"/>
      <c r="J1443" s="68"/>
      <c r="K1443" s="68"/>
      <c r="L1443" s="68"/>
    </row>
    <row r="1444" spans="2:12" ht="15">
      <c r="B1444" s="66"/>
      <c r="C1444" s="66"/>
      <c r="D1444" s="66"/>
      <c r="H1444" s="66"/>
      <c r="I1444" s="66"/>
      <c r="J1444" s="68"/>
      <c r="K1444" s="68"/>
      <c r="L1444" s="68"/>
    </row>
    <row r="1445" spans="2:12" ht="15">
      <c r="B1445" s="66"/>
      <c r="C1445" s="66"/>
      <c r="D1445" s="66"/>
      <c r="H1445" s="66"/>
      <c r="I1445" s="66"/>
      <c r="J1445" s="68"/>
      <c r="K1445" s="68"/>
      <c r="L1445" s="68"/>
    </row>
    <row r="1446" spans="2:12" ht="15">
      <c r="B1446" s="66"/>
      <c r="C1446" s="66"/>
      <c r="D1446" s="66"/>
      <c r="H1446" s="66"/>
      <c r="I1446" s="66"/>
      <c r="J1446" s="68"/>
      <c r="K1446" s="68"/>
      <c r="L1446" s="68"/>
    </row>
    <row r="1447" spans="2:12" ht="15">
      <c r="B1447" s="66"/>
      <c r="C1447" s="66"/>
      <c r="D1447" s="66"/>
      <c r="H1447" s="66"/>
      <c r="I1447" s="66"/>
      <c r="J1447" s="68"/>
      <c r="K1447" s="68"/>
      <c r="L1447" s="68"/>
    </row>
    <row r="1448" spans="2:12" ht="15">
      <c r="B1448" s="66"/>
      <c r="C1448" s="66"/>
      <c r="D1448" s="66"/>
      <c r="H1448" s="66"/>
      <c r="I1448" s="66"/>
      <c r="J1448" s="68"/>
      <c r="K1448" s="68"/>
      <c r="L1448" s="68"/>
    </row>
    <row r="1449" spans="2:12" ht="15">
      <c r="B1449" s="66"/>
      <c r="C1449" s="66"/>
      <c r="D1449" s="66"/>
      <c r="H1449" s="66"/>
      <c r="I1449" s="66"/>
      <c r="J1449" s="68"/>
      <c r="K1449" s="68"/>
      <c r="L1449" s="68"/>
    </row>
    <row r="1450" spans="2:12" ht="15">
      <c r="B1450" s="66"/>
      <c r="C1450" s="66"/>
      <c r="D1450" s="66"/>
      <c r="H1450" s="66"/>
      <c r="I1450" s="66"/>
      <c r="J1450" s="68"/>
      <c r="K1450" s="68"/>
      <c r="L1450" s="68"/>
    </row>
    <row r="1451" spans="2:12" ht="15">
      <c r="B1451" s="66"/>
      <c r="C1451" s="66"/>
      <c r="D1451" s="66"/>
      <c r="H1451" s="66"/>
      <c r="I1451" s="66"/>
      <c r="J1451" s="68"/>
      <c r="K1451" s="68"/>
      <c r="L1451" s="68"/>
    </row>
    <row r="1452" spans="2:12" ht="15">
      <c r="B1452" s="66"/>
      <c r="C1452" s="66"/>
      <c r="D1452" s="66"/>
      <c r="H1452" s="66"/>
      <c r="I1452" s="66"/>
      <c r="J1452" s="68"/>
      <c r="K1452" s="68"/>
      <c r="L1452" s="68"/>
    </row>
    <row r="1453" spans="2:12" ht="15">
      <c r="B1453" s="66"/>
      <c r="C1453" s="66"/>
      <c r="D1453" s="66"/>
      <c r="H1453" s="66"/>
      <c r="I1453" s="66"/>
      <c r="J1453" s="68"/>
      <c r="K1453" s="68"/>
      <c r="L1453" s="68"/>
    </row>
    <row r="1454" spans="2:12" ht="15">
      <c r="B1454" s="66"/>
      <c r="C1454" s="66"/>
      <c r="D1454" s="66"/>
      <c r="H1454" s="66"/>
      <c r="I1454" s="66"/>
      <c r="J1454" s="68"/>
      <c r="K1454" s="68"/>
      <c r="L1454" s="68"/>
    </row>
    <row r="1455" spans="2:12" ht="15">
      <c r="B1455" s="66"/>
      <c r="C1455" s="66"/>
      <c r="D1455" s="66"/>
      <c r="H1455" s="66"/>
      <c r="I1455" s="66"/>
      <c r="J1455" s="68"/>
      <c r="K1455" s="68"/>
      <c r="L1455" s="68"/>
    </row>
    <row r="1456" spans="2:12" ht="15">
      <c r="B1456" s="66"/>
      <c r="C1456" s="66"/>
      <c r="D1456" s="66"/>
      <c r="H1456" s="66"/>
      <c r="I1456" s="66"/>
      <c r="J1456" s="68"/>
      <c r="K1456" s="68"/>
      <c r="L1456" s="68"/>
    </row>
    <row r="1457" spans="2:12" ht="15">
      <c r="B1457" s="66"/>
      <c r="C1457" s="66"/>
      <c r="D1457" s="66"/>
      <c r="H1457" s="66"/>
      <c r="I1457" s="66"/>
      <c r="J1457" s="68"/>
      <c r="K1457" s="68"/>
      <c r="L1457" s="68"/>
    </row>
    <row r="1458" spans="2:12" ht="15">
      <c r="B1458" s="66"/>
      <c r="C1458" s="66"/>
      <c r="D1458" s="66"/>
      <c r="H1458" s="66"/>
      <c r="I1458" s="66"/>
      <c r="J1458" s="68"/>
      <c r="K1458" s="68"/>
      <c r="L1458" s="68"/>
    </row>
    <row r="1459" spans="2:12" ht="15">
      <c r="B1459" s="66"/>
      <c r="C1459" s="66"/>
      <c r="D1459" s="66"/>
      <c r="H1459" s="66"/>
      <c r="I1459" s="66"/>
      <c r="J1459" s="68"/>
      <c r="K1459" s="68"/>
      <c r="L1459" s="68"/>
    </row>
    <row r="1460" spans="2:12" ht="15">
      <c r="B1460" s="66"/>
      <c r="C1460" s="66"/>
      <c r="D1460" s="66"/>
      <c r="H1460" s="66"/>
      <c r="I1460" s="66"/>
      <c r="J1460" s="68"/>
      <c r="K1460" s="68"/>
      <c r="L1460" s="68"/>
    </row>
    <row r="1461" spans="2:12" ht="15">
      <c r="B1461" s="66"/>
      <c r="C1461" s="66"/>
      <c r="D1461" s="66"/>
      <c r="H1461" s="66"/>
      <c r="I1461" s="66"/>
      <c r="J1461" s="68"/>
      <c r="K1461" s="68"/>
      <c r="L1461" s="68"/>
    </row>
    <row r="1462" spans="2:12" ht="15">
      <c r="B1462" s="66"/>
      <c r="C1462" s="66"/>
      <c r="D1462" s="66"/>
      <c r="H1462" s="66"/>
      <c r="I1462" s="66"/>
      <c r="J1462" s="68"/>
      <c r="K1462" s="68"/>
      <c r="L1462" s="68"/>
    </row>
    <row r="1463" spans="2:12" ht="15">
      <c r="B1463" s="66"/>
      <c r="C1463" s="66"/>
      <c r="D1463" s="66"/>
      <c r="H1463" s="66"/>
      <c r="I1463" s="66"/>
      <c r="J1463" s="68"/>
      <c r="K1463" s="68"/>
      <c r="L1463" s="68"/>
    </row>
    <row r="1464" spans="2:12" ht="15">
      <c r="B1464" s="66"/>
      <c r="C1464" s="66"/>
      <c r="D1464" s="66"/>
      <c r="H1464" s="66"/>
      <c r="I1464" s="66"/>
      <c r="J1464" s="68"/>
      <c r="K1464" s="68"/>
      <c r="L1464" s="68"/>
    </row>
    <row r="1465" spans="2:12" ht="15">
      <c r="B1465" s="66"/>
      <c r="C1465" s="66"/>
      <c r="D1465" s="66"/>
      <c r="H1465" s="66"/>
      <c r="I1465" s="66"/>
      <c r="J1465" s="68"/>
      <c r="K1465" s="68"/>
      <c r="L1465" s="68"/>
    </row>
    <row r="1466" spans="2:12" ht="15">
      <c r="B1466" s="66"/>
      <c r="C1466" s="66"/>
      <c r="D1466" s="66"/>
      <c r="H1466" s="66"/>
      <c r="I1466" s="66"/>
      <c r="J1466" s="68"/>
      <c r="K1466" s="68"/>
      <c r="L1466" s="68"/>
    </row>
  </sheetData>
  <sheetProtection/>
  <mergeCells count="14">
    <mergeCell ref="G5:G6"/>
    <mergeCell ref="J5:L5"/>
    <mergeCell ref="H5:H6"/>
    <mergeCell ref="I5:I6"/>
    <mergeCell ref="A1:L1"/>
    <mergeCell ref="A5:A6"/>
    <mergeCell ref="B5:B6"/>
    <mergeCell ref="C5:C6"/>
    <mergeCell ref="D5:D6"/>
    <mergeCell ref="E5:E6"/>
    <mergeCell ref="A2:L2"/>
    <mergeCell ref="A3:L3"/>
    <mergeCell ref="A4:L4"/>
    <mergeCell ref="F5:F6"/>
  </mergeCells>
  <printOptions/>
  <pageMargins left="0.7874015748031497" right="0.1968503937007874" top="0.1968503937007874" bottom="0.1968503937007874" header="0" footer="0"/>
  <pageSetup horizontalDpi="600" verticalDpi="600" orientation="portrait" paperSize="9" scale="56" r:id="rId1"/>
  <rowBreaks count="3" manualBreakCount="3">
    <brk id="169" max="11" man="1"/>
    <brk id="284" max="11" man="1"/>
    <brk id="486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2"/>
  <sheetViews>
    <sheetView view="pageBreakPreview" zoomScaleSheetLayoutView="100" zoomScalePageLayoutView="0" workbookViewId="0" topLeftCell="A1">
      <selection activeCell="A3" sqref="A3:L3"/>
    </sheetView>
  </sheetViews>
  <sheetFormatPr defaultColWidth="9.140625" defaultRowHeight="15"/>
  <cols>
    <col min="1" max="1" width="58.00390625" style="162" customWidth="1"/>
    <col min="2" max="2" width="13.28125" style="152" customWidth="1"/>
    <col min="3" max="3" width="10.7109375" style="152" customWidth="1"/>
    <col min="4" max="5" width="14.8515625" style="207" bestFit="1" customWidth="1"/>
    <col min="6" max="6" width="15.7109375" style="207" bestFit="1" customWidth="1"/>
    <col min="7" max="12" width="14.8515625" style="207" bestFit="1" customWidth="1"/>
    <col min="13" max="16384" width="9.140625" style="131" customWidth="1"/>
  </cols>
  <sheetData>
    <row r="1" spans="1:12" s="154" customFormat="1" ht="15">
      <c r="A1" s="279" t="s">
        <v>344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2:12" s="125" customFormat="1" ht="42.75" customHeight="1">
      <c r="B2" s="114"/>
      <c r="C2" s="114"/>
      <c r="D2" s="114"/>
      <c r="E2" s="114"/>
      <c r="F2" s="114"/>
      <c r="G2" s="114"/>
      <c r="H2" s="114"/>
      <c r="I2" s="285" t="s">
        <v>621</v>
      </c>
      <c r="J2" s="285"/>
      <c r="K2" s="285"/>
      <c r="L2" s="285"/>
    </row>
    <row r="3" spans="1:12" ht="63" customHeight="1">
      <c r="A3" s="308" t="s">
        <v>610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2" ht="16.5" customHeight="1" hidden="1">
      <c r="A4" s="145" t="s">
        <v>282</v>
      </c>
      <c r="B4" s="36">
        <v>9000099990</v>
      </c>
      <c r="C4" s="36"/>
      <c r="D4" s="235">
        <f>G4+J4</f>
        <v>0</v>
      </c>
      <c r="E4" s="205">
        <f>H4+K4</f>
        <v>0</v>
      </c>
      <c r="F4" s="238" t="e">
        <f>E4/D4*100</f>
        <v>#DIV/0!</v>
      </c>
      <c r="G4" s="239"/>
      <c r="H4" s="205"/>
      <c r="I4" s="238" t="e">
        <f>H4/G4*100</f>
        <v>#DIV/0!</v>
      </c>
      <c r="J4" s="239"/>
      <c r="K4" s="205"/>
      <c r="L4" s="238" t="e">
        <f>K4/J4*100</f>
        <v>#DIV/0!</v>
      </c>
    </row>
    <row r="5" spans="1:12" ht="16.5" customHeight="1" hidden="1">
      <c r="A5" s="145" t="s">
        <v>21</v>
      </c>
      <c r="B5" s="36">
        <v>9000099990</v>
      </c>
      <c r="C5" s="36"/>
      <c r="D5" s="235">
        <f>G5+J5</f>
        <v>0</v>
      </c>
      <c r="E5" s="205">
        <f>H5+K5</f>
        <v>0</v>
      </c>
      <c r="F5" s="238" t="e">
        <f>E5/D5*100</f>
        <v>#DIV/0!</v>
      </c>
      <c r="G5" s="239"/>
      <c r="H5" s="129"/>
      <c r="I5" s="238" t="e">
        <f>H5/G5*100</f>
        <v>#DIV/0!</v>
      </c>
      <c r="J5" s="239"/>
      <c r="K5" s="129"/>
      <c r="L5" s="238" t="e">
        <f>K5/J5*100</f>
        <v>#DIV/0!</v>
      </c>
    </row>
    <row r="6" spans="1:12" s="52" customFormat="1" ht="14.25" customHeight="1">
      <c r="A6" s="310" t="s">
        <v>0</v>
      </c>
      <c r="B6" s="312" t="s">
        <v>4</v>
      </c>
      <c r="C6" s="312" t="s">
        <v>5</v>
      </c>
      <c r="D6" s="309" t="s">
        <v>597</v>
      </c>
      <c r="E6" s="309"/>
      <c r="F6" s="309"/>
      <c r="G6" s="309" t="s">
        <v>598</v>
      </c>
      <c r="H6" s="309"/>
      <c r="I6" s="309"/>
      <c r="J6" s="309" t="s">
        <v>599</v>
      </c>
      <c r="K6" s="309"/>
      <c r="L6" s="309"/>
    </row>
    <row r="7" spans="1:12" ht="45" customHeight="1">
      <c r="A7" s="311"/>
      <c r="B7" s="312"/>
      <c r="C7" s="312"/>
      <c r="D7" s="275" t="s">
        <v>402</v>
      </c>
      <c r="E7" s="275" t="s">
        <v>447</v>
      </c>
      <c r="F7" s="276" t="s">
        <v>448</v>
      </c>
      <c r="G7" s="275" t="s">
        <v>402</v>
      </c>
      <c r="H7" s="275" t="s">
        <v>447</v>
      </c>
      <c r="I7" s="276" t="s">
        <v>448</v>
      </c>
      <c r="J7" s="275" t="s">
        <v>402</v>
      </c>
      <c r="K7" s="275" t="s">
        <v>447</v>
      </c>
      <c r="L7" s="276" t="s">
        <v>448</v>
      </c>
    </row>
    <row r="8" spans="1:12" ht="21" customHeight="1">
      <c r="A8" s="155" t="s">
        <v>7</v>
      </c>
      <c r="B8" s="143"/>
      <c r="C8" s="143"/>
      <c r="D8" s="137">
        <f aca="true" t="shared" si="0" ref="D8:L8">D9+D76</f>
        <v>166162</v>
      </c>
      <c r="E8" s="137">
        <f t="shared" si="0"/>
        <v>166162</v>
      </c>
      <c r="F8" s="137">
        <f t="shared" si="0"/>
        <v>0</v>
      </c>
      <c r="G8" s="137">
        <f t="shared" si="0"/>
        <v>167244</v>
      </c>
      <c r="H8" s="137">
        <f t="shared" si="0"/>
        <v>167244</v>
      </c>
      <c r="I8" s="137">
        <f t="shared" si="0"/>
        <v>0</v>
      </c>
      <c r="J8" s="137">
        <f t="shared" si="0"/>
        <v>176282</v>
      </c>
      <c r="K8" s="137">
        <f t="shared" si="0"/>
        <v>176282</v>
      </c>
      <c r="L8" s="137">
        <f t="shared" si="0"/>
        <v>0</v>
      </c>
    </row>
    <row r="9" spans="1:12" ht="21" customHeight="1" hidden="1">
      <c r="A9" s="155"/>
      <c r="B9" s="143"/>
      <c r="C9" s="143"/>
      <c r="D9" s="137">
        <f aca="true" t="shared" si="1" ref="D9:L9">D10+D15+D18+D22+D31+D37+D41+D43+D60+D64+D66+D68+D73</f>
        <v>90907</v>
      </c>
      <c r="E9" s="137">
        <f t="shared" si="1"/>
        <v>90907</v>
      </c>
      <c r="F9" s="137">
        <f t="shared" si="1"/>
        <v>0</v>
      </c>
      <c r="G9" s="137">
        <f t="shared" si="1"/>
        <v>88270</v>
      </c>
      <c r="H9" s="137">
        <f t="shared" si="1"/>
        <v>88270</v>
      </c>
      <c r="I9" s="137">
        <f t="shared" si="1"/>
        <v>0</v>
      </c>
      <c r="J9" s="137">
        <f t="shared" si="1"/>
        <v>87502</v>
      </c>
      <c r="K9" s="137">
        <f t="shared" si="1"/>
        <v>87502</v>
      </c>
      <c r="L9" s="137">
        <f t="shared" si="1"/>
        <v>0</v>
      </c>
    </row>
    <row r="10" spans="1:12" s="52" customFormat="1" ht="28.5">
      <c r="A10" s="156" t="s">
        <v>528</v>
      </c>
      <c r="B10" s="143">
        <v>5100000000</v>
      </c>
      <c r="C10" s="143"/>
      <c r="D10" s="271">
        <f>E10+F10</f>
        <v>410</v>
      </c>
      <c r="E10" s="271">
        <f aca="true" t="shared" si="2" ref="E10:K10">E11+E13</f>
        <v>410</v>
      </c>
      <c r="F10" s="271">
        <f t="shared" si="2"/>
        <v>0</v>
      </c>
      <c r="G10" s="271">
        <f>H10+I10</f>
        <v>410</v>
      </c>
      <c r="H10" s="271">
        <f t="shared" si="2"/>
        <v>410</v>
      </c>
      <c r="I10" s="271">
        <f>I11+I13</f>
        <v>0</v>
      </c>
      <c r="J10" s="271">
        <f>K10+L10</f>
        <v>0</v>
      </c>
      <c r="K10" s="271">
        <f t="shared" si="2"/>
        <v>0</v>
      </c>
      <c r="L10" s="271">
        <f>L11+L13</f>
        <v>0</v>
      </c>
    </row>
    <row r="11" spans="1:12" s="52" customFormat="1" ht="45">
      <c r="A11" s="132" t="s">
        <v>529</v>
      </c>
      <c r="B11" s="124">
        <v>5110000000</v>
      </c>
      <c r="C11" s="124"/>
      <c r="D11" s="271">
        <f aca="true" t="shared" si="3" ref="D11:D82">E11+F11</f>
        <v>10</v>
      </c>
      <c r="E11" s="271">
        <f aca="true" t="shared" si="4" ref="E11:L11">E12</f>
        <v>10</v>
      </c>
      <c r="F11" s="271">
        <f t="shared" si="4"/>
        <v>0</v>
      </c>
      <c r="G11" s="271">
        <f aca="true" t="shared" si="5" ref="G11:G82">H11+I11</f>
        <v>10</v>
      </c>
      <c r="H11" s="271">
        <f t="shared" si="4"/>
        <v>10</v>
      </c>
      <c r="I11" s="271">
        <f t="shared" si="4"/>
        <v>0</v>
      </c>
      <c r="J11" s="271">
        <f aca="true" t="shared" si="6" ref="J11:J82">K11+L11</f>
        <v>0</v>
      </c>
      <c r="K11" s="271">
        <f t="shared" si="4"/>
        <v>0</v>
      </c>
      <c r="L11" s="271">
        <f t="shared" si="4"/>
        <v>0</v>
      </c>
    </row>
    <row r="12" spans="1:12" s="52" customFormat="1" ht="30">
      <c r="A12" s="132" t="s">
        <v>449</v>
      </c>
      <c r="B12" s="124">
        <v>5110191020</v>
      </c>
      <c r="C12" s="124">
        <v>610</v>
      </c>
      <c r="D12" s="271">
        <f t="shared" si="3"/>
        <v>10</v>
      </c>
      <c r="E12" s="129">
        <v>10</v>
      </c>
      <c r="F12" s="129"/>
      <c r="G12" s="271">
        <f t="shared" si="5"/>
        <v>10</v>
      </c>
      <c r="H12" s="129">
        <v>10</v>
      </c>
      <c r="I12" s="129"/>
      <c r="J12" s="271">
        <f t="shared" si="6"/>
        <v>0</v>
      </c>
      <c r="K12" s="129"/>
      <c r="L12" s="129"/>
    </row>
    <row r="13" spans="1:12" s="52" customFormat="1" ht="30">
      <c r="A13" s="132" t="s">
        <v>530</v>
      </c>
      <c r="B13" s="124">
        <v>5120000000</v>
      </c>
      <c r="C13" s="124"/>
      <c r="D13" s="271">
        <f t="shared" si="3"/>
        <v>400</v>
      </c>
      <c r="E13" s="271">
        <f aca="true" t="shared" si="7" ref="E13:L13">E14</f>
        <v>400</v>
      </c>
      <c r="F13" s="271">
        <f t="shared" si="7"/>
        <v>0</v>
      </c>
      <c r="G13" s="271">
        <f t="shared" si="5"/>
        <v>400</v>
      </c>
      <c r="H13" s="271">
        <f t="shared" si="7"/>
        <v>400</v>
      </c>
      <c r="I13" s="271">
        <f t="shared" si="7"/>
        <v>0</v>
      </c>
      <c r="J13" s="271">
        <f t="shared" si="6"/>
        <v>0</v>
      </c>
      <c r="K13" s="271">
        <f t="shared" si="7"/>
        <v>0</v>
      </c>
      <c r="L13" s="271">
        <f t="shared" si="7"/>
        <v>0</v>
      </c>
    </row>
    <row r="14" spans="1:12" s="52" customFormat="1" ht="30">
      <c r="A14" s="132" t="s">
        <v>450</v>
      </c>
      <c r="B14" s="124" t="s">
        <v>482</v>
      </c>
      <c r="C14" s="124">
        <v>320</v>
      </c>
      <c r="D14" s="271">
        <f t="shared" si="3"/>
        <v>400</v>
      </c>
      <c r="E14" s="129">
        <v>400</v>
      </c>
      <c r="F14" s="129"/>
      <c r="G14" s="271">
        <f t="shared" si="5"/>
        <v>400</v>
      </c>
      <c r="H14" s="129">
        <v>400</v>
      </c>
      <c r="I14" s="129"/>
      <c r="J14" s="271">
        <f t="shared" si="6"/>
        <v>0</v>
      </c>
      <c r="K14" s="129"/>
      <c r="L14" s="129"/>
    </row>
    <row r="15" spans="1:12" s="52" customFormat="1" ht="57">
      <c r="A15" s="157" t="s">
        <v>569</v>
      </c>
      <c r="B15" s="143">
        <v>5200000000</v>
      </c>
      <c r="C15" s="143"/>
      <c r="D15" s="271">
        <f t="shared" si="3"/>
        <v>300</v>
      </c>
      <c r="E15" s="271">
        <f aca="true" t="shared" si="8" ref="E15:K15">E16+E17</f>
        <v>300</v>
      </c>
      <c r="F15" s="271">
        <f t="shared" si="8"/>
        <v>0</v>
      </c>
      <c r="G15" s="271">
        <f t="shared" si="5"/>
        <v>300</v>
      </c>
      <c r="H15" s="271">
        <f t="shared" si="8"/>
        <v>300</v>
      </c>
      <c r="I15" s="271">
        <f>I16+I17</f>
        <v>0</v>
      </c>
      <c r="J15" s="271">
        <f t="shared" si="6"/>
        <v>0</v>
      </c>
      <c r="K15" s="271">
        <f t="shared" si="8"/>
        <v>0</v>
      </c>
      <c r="L15" s="271">
        <f>L16+L17</f>
        <v>0</v>
      </c>
    </row>
    <row r="16" spans="1:12" s="52" customFormat="1" ht="14.25" customHeight="1">
      <c r="A16" s="133" t="s">
        <v>451</v>
      </c>
      <c r="B16" s="124" t="s">
        <v>483</v>
      </c>
      <c r="C16" s="124">
        <v>240</v>
      </c>
      <c r="D16" s="271">
        <f t="shared" si="3"/>
        <v>200</v>
      </c>
      <c r="E16" s="129">
        <v>200</v>
      </c>
      <c r="F16" s="129"/>
      <c r="G16" s="271">
        <f t="shared" si="5"/>
        <v>200</v>
      </c>
      <c r="H16" s="129">
        <v>200</v>
      </c>
      <c r="I16" s="129"/>
      <c r="J16" s="271">
        <f t="shared" si="6"/>
        <v>0</v>
      </c>
      <c r="K16" s="129"/>
      <c r="L16" s="129"/>
    </row>
    <row r="17" spans="1:12" s="52" customFormat="1" ht="14.25" customHeight="1">
      <c r="A17" s="133" t="s">
        <v>452</v>
      </c>
      <c r="B17" s="124">
        <v>5200291110</v>
      </c>
      <c r="C17" s="124">
        <v>240</v>
      </c>
      <c r="D17" s="271">
        <f t="shared" si="3"/>
        <v>100</v>
      </c>
      <c r="E17" s="129">
        <v>100</v>
      </c>
      <c r="F17" s="129"/>
      <c r="G17" s="271">
        <f t="shared" si="5"/>
        <v>100</v>
      </c>
      <c r="H17" s="129">
        <v>100</v>
      </c>
      <c r="I17" s="129"/>
      <c r="J17" s="271">
        <f t="shared" si="6"/>
        <v>0</v>
      </c>
      <c r="K17" s="129"/>
      <c r="L17" s="129"/>
    </row>
    <row r="18" spans="1:12" s="52" customFormat="1" ht="42.75">
      <c r="A18" s="157" t="s">
        <v>520</v>
      </c>
      <c r="B18" s="143">
        <v>5300000000</v>
      </c>
      <c r="C18" s="143"/>
      <c r="D18" s="271">
        <f t="shared" si="3"/>
        <v>2</v>
      </c>
      <c r="E18" s="271">
        <f>E19+E20+E21</f>
        <v>2</v>
      </c>
      <c r="F18" s="271">
        <f>F19+F20+F21</f>
        <v>0</v>
      </c>
      <c r="G18" s="271">
        <f t="shared" si="5"/>
        <v>2</v>
      </c>
      <c r="H18" s="271">
        <f>H19+H20+H21</f>
        <v>2</v>
      </c>
      <c r="I18" s="271">
        <f>I19+I20+I21</f>
        <v>0</v>
      </c>
      <c r="J18" s="271">
        <f t="shared" si="6"/>
        <v>2</v>
      </c>
      <c r="K18" s="271">
        <f>K19+K20+K21</f>
        <v>2</v>
      </c>
      <c r="L18" s="271">
        <f>L19+L20+L21</f>
        <v>0</v>
      </c>
    </row>
    <row r="19" spans="1:12" s="52" customFormat="1" ht="60" hidden="1">
      <c r="A19" s="132" t="s">
        <v>453</v>
      </c>
      <c r="B19" s="124">
        <v>5300191080</v>
      </c>
      <c r="C19" s="124">
        <v>610</v>
      </c>
      <c r="D19" s="271">
        <f t="shared" si="3"/>
        <v>0</v>
      </c>
      <c r="E19" s="129"/>
      <c r="F19" s="129"/>
      <c r="G19" s="271">
        <f t="shared" si="5"/>
        <v>0</v>
      </c>
      <c r="H19" s="129"/>
      <c r="I19" s="129"/>
      <c r="J19" s="271">
        <f t="shared" si="6"/>
        <v>0</v>
      </c>
      <c r="K19" s="129"/>
      <c r="L19" s="129"/>
    </row>
    <row r="20" spans="1:12" s="52" customFormat="1" ht="75">
      <c r="A20" s="133" t="s">
        <v>454</v>
      </c>
      <c r="B20" s="124">
        <v>5300291080</v>
      </c>
      <c r="C20" s="124">
        <v>610</v>
      </c>
      <c r="D20" s="271">
        <f t="shared" si="3"/>
        <v>1</v>
      </c>
      <c r="E20" s="129">
        <v>1</v>
      </c>
      <c r="F20" s="129"/>
      <c r="G20" s="271">
        <f t="shared" si="5"/>
        <v>1</v>
      </c>
      <c r="H20" s="129">
        <v>1</v>
      </c>
      <c r="I20" s="129"/>
      <c r="J20" s="271">
        <f t="shared" si="6"/>
        <v>1</v>
      </c>
      <c r="K20" s="129">
        <v>1</v>
      </c>
      <c r="L20" s="129"/>
    </row>
    <row r="21" spans="1:12" s="52" customFormat="1" ht="45">
      <c r="A21" s="133" t="s">
        <v>541</v>
      </c>
      <c r="B21" s="124">
        <v>5300391080</v>
      </c>
      <c r="C21" s="124"/>
      <c r="D21" s="271">
        <f t="shared" si="3"/>
        <v>1</v>
      </c>
      <c r="E21" s="205">
        <v>1</v>
      </c>
      <c r="F21" s="205"/>
      <c r="G21" s="271">
        <f t="shared" si="5"/>
        <v>1</v>
      </c>
      <c r="H21" s="205">
        <v>1</v>
      </c>
      <c r="I21" s="205"/>
      <c r="J21" s="271">
        <f t="shared" si="6"/>
        <v>1</v>
      </c>
      <c r="K21" s="205">
        <v>1</v>
      </c>
      <c r="L21" s="205"/>
    </row>
    <row r="22" spans="1:12" s="52" customFormat="1" ht="59.25" customHeight="1" hidden="1">
      <c r="A22" s="157" t="s">
        <v>474</v>
      </c>
      <c r="B22" s="143">
        <v>5400000000</v>
      </c>
      <c r="C22" s="143"/>
      <c r="D22" s="271">
        <f t="shared" si="3"/>
        <v>0</v>
      </c>
      <c r="E22" s="271">
        <f>E23+E28</f>
        <v>0</v>
      </c>
      <c r="F22" s="271">
        <f>F23+F28</f>
        <v>0</v>
      </c>
      <c r="G22" s="271">
        <f t="shared" si="5"/>
        <v>0</v>
      </c>
      <c r="H22" s="271">
        <f>H23+H28</f>
        <v>0</v>
      </c>
      <c r="I22" s="271">
        <f>I23+I28</f>
        <v>0</v>
      </c>
      <c r="J22" s="271">
        <f t="shared" si="6"/>
        <v>0</v>
      </c>
      <c r="K22" s="271">
        <f>K23+K28</f>
        <v>0</v>
      </c>
      <c r="L22" s="271">
        <f>L23+L28</f>
        <v>0</v>
      </c>
    </row>
    <row r="23" spans="1:12" s="52" customFormat="1" ht="30" hidden="1">
      <c r="A23" s="133" t="s">
        <v>475</v>
      </c>
      <c r="B23" s="124">
        <v>5410000000</v>
      </c>
      <c r="C23" s="124"/>
      <c r="D23" s="271">
        <f t="shared" si="3"/>
        <v>0</v>
      </c>
      <c r="E23" s="205"/>
      <c r="F23" s="205"/>
      <c r="G23" s="271">
        <f t="shared" si="5"/>
        <v>0</v>
      </c>
      <c r="H23" s="205">
        <f>H24+H25+H27</f>
        <v>0</v>
      </c>
      <c r="I23" s="205">
        <f>I24+I25+I27</f>
        <v>0</v>
      </c>
      <c r="J23" s="271">
        <f t="shared" si="6"/>
        <v>0</v>
      </c>
      <c r="K23" s="205">
        <f>K24+K25+K27</f>
        <v>0</v>
      </c>
      <c r="L23" s="205">
        <f>L24+L25+L27</f>
        <v>0</v>
      </c>
    </row>
    <row r="24" spans="1:12" s="52" customFormat="1" ht="30" hidden="1">
      <c r="A24" s="132" t="s">
        <v>477</v>
      </c>
      <c r="B24" s="35" t="s">
        <v>542</v>
      </c>
      <c r="C24" s="151">
        <v>610</v>
      </c>
      <c r="D24" s="271">
        <f t="shared" si="3"/>
        <v>0</v>
      </c>
      <c r="E24" s="200"/>
      <c r="F24" s="200"/>
      <c r="G24" s="271">
        <f t="shared" si="5"/>
        <v>0</v>
      </c>
      <c r="H24" s="200"/>
      <c r="I24" s="200"/>
      <c r="J24" s="271">
        <f t="shared" si="6"/>
        <v>0</v>
      </c>
      <c r="K24" s="200"/>
      <c r="L24" s="200"/>
    </row>
    <row r="25" spans="1:12" s="52" customFormat="1" ht="30" hidden="1">
      <c r="A25" s="132" t="s">
        <v>478</v>
      </c>
      <c r="B25" s="35" t="s">
        <v>542</v>
      </c>
      <c r="C25" s="151">
        <v>610</v>
      </c>
      <c r="D25" s="271">
        <f t="shared" si="3"/>
        <v>0</v>
      </c>
      <c r="E25" s="129"/>
      <c r="F25" s="129"/>
      <c r="G25" s="271">
        <f t="shared" si="5"/>
        <v>0</v>
      </c>
      <c r="H25" s="129"/>
      <c r="I25" s="129"/>
      <c r="J25" s="271">
        <f t="shared" si="6"/>
        <v>0</v>
      </c>
      <c r="K25" s="129"/>
      <c r="L25" s="129"/>
    </row>
    <row r="26" spans="1:12" s="52" customFormat="1" ht="30" hidden="1">
      <c r="A26" s="132" t="s">
        <v>519</v>
      </c>
      <c r="B26" s="35" t="s">
        <v>542</v>
      </c>
      <c r="C26" s="151">
        <v>610</v>
      </c>
      <c r="D26" s="271">
        <f>E26+F26</f>
        <v>0</v>
      </c>
      <c r="E26" s="129"/>
      <c r="F26" s="129"/>
      <c r="G26" s="271">
        <f>H26+I26</f>
        <v>0</v>
      </c>
      <c r="H26" s="129"/>
      <c r="I26" s="129"/>
      <c r="J26" s="271">
        <f>K26+L26</f>
        <v>0</v>
      </c>
      <c r="K26" s="129"/>
      <c r="L26" s="129"/>
    </row>
    <row r="27" spans="1:12" s="52" customFormat="1" ht="30" hidden="1">
      <c r="A27" s="132" t="s">
        <v>519</v>
      </c>
      <c r="B27" s="35" t="s">
        <v>543</v>
      </c>
      <c r="C27" s="151">
        <v>610</v>
      </c>
      <c r="D27" s="271">
        <f t="shared" si="3"/>
        <v>0</v>
      </c>
      <c r="E27" s="129"/>
      <c r="F27" s="129"/>
      <c r="G27" s="271">
        <f t="shared" si="5"/>
        <v>0</v>
      </c>
      <c r="H27" s="129"/>
      <c r="I27" s="129"/>
      <c r="J27" s="271">
        <f t="shared" si="6"/>
        <v>0</v>
      </c>
      <c r="K27" s="129"/>
      <c r="L27" s="129"/>
    </row>
    <row r="28" spans="1:12" s="52" customFormat="1" ht="45" hidden="1">
      <c r="A28" s="133" t="s">
        <v>476</v>
      </c>
      <c r="B28" s="124">
        <v>5420000000</v>
      </c>
      <c r="C28" s="124"/>
      <c r="D28" s="271">
        <f t="shared" si="3"/>
        <v>0</v>
      </c>
      <c r="E28" s="205"/>
      <c r="F28" s="205"/>
      <c r="G28" s="271">
        <f t="shared" si="5"/>
        <v>0</v>
      </c>
      <c r="H28" s="205">
        <f>H29</f>
        <v>0</v>
      </c>
      <c r="I28" s="205">
        <f>I29</f>
        <v>0</v>
      </c>
      <c r="J28" s="271">
        <f t="shared" si="6"/>
        <v>0</v>
      </c>
      <c r="K28" s="205">
        <f>K29</f>
        <v>0</v>
      </c>
      <c r="L28" s="205">
        <f>L29</f>
        <v>0</v>
      </c>
    </row>
    <row r="29" spans="1:12" s="52" customFormat="1" ht="45" hidden="1">
      <c r="A29" s="132" t="s">
        <v>479</v>
      </c>
      <c r="B29" s="35" t="s">
        <v>486</v>
      </c>
      <c r="C29" s="151">
        <v>610</v>
      </c>
      <c r="D29" s="271">
        <f t="shared" si="3"/>
        <v>0</v>
      </c>
      <c r="E29" s="129"/>
      <c r="F29" s="129"/>
      <c r="G29" s="271">
        <f t="shared" si="5"/>
        <v>0</v>
      </c>
      <c r="H29" s="129"/>
      <c r="I29" s="129"/>
      <c r="J29" s="271">
        <f t="shared" si="6"/>
        <v>0</v>
      </c>
      <c r="K29" s="129"/>
      <c r="L29" s="129"/>
    </row>
    <row r="30" spans="1:12" s="52" customFormat="1" ht="45" hidden="1">
      <c r="A30" s="26" t="s">
        <v>547</v>
      </c>
      <c r="B30" s="35" t="s">
        <v>548</v>
      </c>
      <c r="C30" s="151">
        <v>610</v>
      </c>
      <c r="D30" s="271">
        <f>E30+F30</f>
        <v>0</v>
      </c>
      <c r="E30" s="129"/>
      <c r="F30" s="129"/>
      <c r="G30" s="271">
        <f>H30+I30</f>
        <v>0</v>
      </c>
      <c r="H30" s="129"/>
      <c r="I30" s="129"/>
      <c r="J30" s="271">
        <f>K30+L30</f>
        <v>0</v>
      </c>
      <c r="K30" s="129"/>
      <c r="L30" s="129"/>
    </row>
    <row r="31" spans="1:12" s="52" customFormat="1" ht="42.75">
      <c r="A31" s="157" t="s">
        <v>537</v>
      </c>
      <c r="B31" s="143">
        <v>5500000000</v>
      </c>
      <c r="C31" s="143"/>
      <c r="D31" s="271">
        <f t="shared" si="3"/>
        <v>47</v>
      </c>
      <c r="E31" s="271">
        <f aca="true" t="shared" si="9" ref="E31:K31">E32+E33+E34+E35+E36</f>
        <v>47</v>
      </c>
      <c r="F31" s="271">
        <f t="shared" si="9"/>
        <v>0</v>
      </c>
      <c r="G31" s="271">
        <f t="shared" si="5"/>
        <v>47</v>
      </c>
      <c r="H31" s="271">
        <f t="shared" si="9"/>
        <v>47</v>
      </c>
      <c r="I31" s="271">
        <f>I32+I33+I34+I35+I36</f>
        <v>0</v>
      </c>
      <c r="J31" s="271">
        <f t="shared" si="6"/>
        <v>0</v>
      </c>
      <c r="K31" s="271">
        <f t="shared" si="9"/>
        <v>0</v>
      </c>
      <c r="L31" s="271">
        <f>L32+L33+L34+L35+L36</f>
        <v>0</v>
      </c>
    </row>
    <row r="32" spans="1:12" s="52" customFormat="1" ht="45">
      <c r="A32" s="132" t="s">
        <v>455</v>
      </c>
      <c r="B32" s="124">
        <v>550019104</v>
      </c>
      <c r="C32" s="124">
        <v>240</v>
      </c>
      <c r="D32" s="271">
        <f t="shared" si="3"/>
        <v>6</v>
      </c>
      <c r="E32" s="129">
        <v>6</v>
      </c>
      <c r="F32" s="129"/>
      <c r="G32" s="271">
        <f t="shared" si="5"/>
        <v>6</v>
      </c>
      <c r="H32" s="129">
        <v>6</v>
      </c>
      <c r="I32" s="129"/>
      <c r="J32" s="271">
        <f t="shared" si="6"/>
        <v>0</v>
      </c>
      <c r="K32" s="129"/>
      <c r="L32" s="129"/>
    </row>
    <row r="33" spans="1:12" s="52" customFormat="1" ht="50.25" customHeight="1">
      <c r="A33" s="132" t="s">
        <v>456</v>
      </c>
      <c r="B33" s="124">
        <v>550029104</v>
      </c>
      <c r="C33" s="124">
        <v>240</v>
      </c>
      <c r="D33" s="271">
        <f t="shared" si="3"/>
        <v>5</v>
      </c>
      <c r="E33" s="129">
        <v>5</v>
      </c>
      <c r="F33" s="129"/>
      <c r="G33" s="271">
        <f t="shared" si="5"/>
        <v>5</v>
      </c>
      <c r="H33" s="129">
        <v>5</v>
      </c>
      <c r="I33" s="129"/>
      <c r="J33" s="271">
        <f t="shared" si="6"/>
        <v>0</v>
      </c>
      <c r="K33" s="129"/>
      <c r="L33" s="129"/>
    </row>
    <row r="34" spans="1:12" s="52" customFormat="1" ht="45">
      <c r="A34" s="132" t="s">
        <v>457</v>
      </c>
      <c r="B34" s="124">
        <v>550039104</v>
      </c>
      <c r="C34" s="124">
        <v>240</v>
      </c>
      <c r="D34" s="271">
        <f t="shared" si="3"/>
        <v>30</v>
      </c>
      <c r="E34" s="129">
        <v>30</v>
      </c>
      <c r="F34" s="129"/>
      <c r="G34" s="271">
        <f t="shared" si="5"/>
        <v>30</v>
      </c>
      <c r="H34" s="129">
        <v>30</v>
      </c>
      <c r="I34" s="129"/>
      <c r="J34" s="271">
        <f t="shared" si="6"/>
        <v>0</v>
      </c>
      <c r="K34" s="129"/>
      <c r="L34" s="129"/>
    </row>
    <row r="35" spans="1:12" s="52" customFormat="1" ht="30">
      <c r="A35" s="132" t="s">
        <v>458</v>
      </c>
      <c r="B35" s="124">
        <v>550049104</v>
      </c>
      <c r="C35" s="124">
        <v>240</v>
      </c>
      <c r="D35" s="271">
        <f t="shared" si="3"/>
        <v>3</v>
      </c>
      <c r="E35" s="129">
        <v>3</v>
      </c>
      <c r="F35" s="129"/>
      <c r="G35" s="271">
        <f t="shared" si="5"/>
        <v>3</v>
      </c>
      <c r="H35" s="129">
        <v>3</v>
      </c>
      <c r="I35" s="129"/>
      <c r="J35" s="271">
        <f t="shared" si="6"/>
        <v>0</v>
      </c>
      <c r="K35" s="129"/>
      <c r="L35" s="129"/>
    </row>
    <row r="36" spans="1:12" s="52" customFormat="1" ht="28.5" customHeight="1">
      <c r="A36" s="132" t="s">
        <v>459</v>
      </c>
      <c r="B36" s="124">
        <v>550059104</v>
      </c>
      <c r="C36" s="124">
        <v>240</v>
      </c>
      <c r="D36" s="271">
        <f t="shared" si="3"/>
        <v>3</v>
      </c>
      <c r="E36" s="129">
        <v>3</v>
      </c>
      <c r="F36" s="129"/>
      <c r="G36" s="271">
        <f t="shared" si="5"/>
        <v>3</v>
      </c>
      <c r="H36" s="129">
        <v>3</v>
      </c>
      <c r="I36" s="129"/>
      <c r="J36" s="271">
        <f t="shared" si="6"/>
        <v>0</v>
      </c>
      <c r="K36" s="129"/>
      <c r="L36" s="129"/>
    </row>
    <row r="37" spans="1:12" s="52" customFormat="1" ht="42.75">
      <c r="A37" s="150" t="s">
        <v>538</v>
      </c>
      <c r="B37" s="143">
        <v>5600000000</v>
      </c>
      <c r="C37" s="143"/>
      <c r="D37" s="271">
        <f t="shared" si="3"/>
        <v>3</v>
      </c>
      <c r="E37" s="271">
        <f>E38+E40+E39</f>
        <v>3</v>
      </c>
      <c r="F37" s="271">
        <f>F38+F40+F39</f>
        <v>0</v>
      </c>
      <c r="G37" s="271">
        <f t="shared" si="5"/>
        <v>3</v>
      </c>
      <c r="H37" s="271">
        <f>H38+H40+H39</f>
        <v>3</v>
      </c>
      <c r="I37" s="271">
        <f>I38+I40+I39</f>
        <v>0</v>
      </c>
      <c r="J37" s="271">
        <f t="shared" si="6"/>
        <v>0</v>
      </c>
      <c r="K37" s="271">
        <f>K38+K40+K39</f>
        <v>0</v>
      </c>
      <c r="L37" s="271">
        <f>L38+L40+L39</f>
        <v>0</v>
      </c>
    </row>
    <row r="38" spans="1:12" ht="30">
      <c r="A38" s="144" t="s">
        <v>460</v>
      </c>
      <c r="B38" s="124">
        <v>5600191050</v>
      </c>
      <c r="C38" s="124">
        <v>240</v>
      </c>
      <c r="D38" s="271">
        <f t="shared" si="3"/>
        <v>1</v>
      </c>
      <c r="E38" s="129">
        <v>1</v>
      </c>
      <c r="F38" s="129"/>
      <c r="G38" s="271">
        <f t="shared" si="5"/>
        <v>1</v>
      </c>
      <c r="H38" s="129">
        <v>1</v>
      </c>
      <c r="I38" s="129"/>
      <c r="J38" s="271">
        <f t="shared" si="6"/>
        <v>0</v>
      </c>
      <c r="K38" s="129"/>
      <c r="L38" s="129"/>
    </row>
    <row r="39" spans="1:12" ht="105">
      <c r="A39" s="144" t="s">
        <v>461</v>
      </c>
      <c r="B39" s="124">
        <v>5600291050</v>
      </c>
      <c r="C39" s="124">
        <v>240</v>
      </c>
      <c r="D39" s="271">
        <f>E39+F39</f>
        <v>1</v>
      </c>
      <c r="E39" s="129">
        <v>1</v>
      </c>
      <c r="F39" s="129"/>
      <c r="G39" s="271">
        <f>H39+I39</f>
        <v>1</v>
      </c>
      <c r="H39" s="129">
        <v>1</v>
      </c>
      <c r="I39" s="129"/>
      <c r="J39" s="271">
        <f>K39+L39</f>
        <v>0</v>
      </c>
      <c r="K39" s="129"/>
      <c r="L39" s="129"/>
    </row>
    <row r="40" spans="1:12" ht="60">
      <c r="A40" s="144" t="s">
        <v>539</v>
      </c>
      <c r="B40" s="124">
        <v>5600391050</v>
      </c>
      <c r="C40" s="124">
        <v>240</v>
      </c>
      <c r="D40" s="271">
        <f t="shared" si="3"/>
        <v>1</v>
      </c>
      <c r="E40" s="129">
        <v>1</v>
      </c>
      <c r="F40" s="129"/>
      <c r="G40" s="271">
        <f t="shared" si="5"/>
        <v>1</v>
      </c>
      <c r="H40" s="129">
        <v>1</v>
      </c>
      <c r="I40" s="129"/>
      <c r="J40" s="271">
        <f t="shared" si="6"/>
        <v>0</v>
      </c>
      <c r="K40" s="129"/>
      <c r="L40" s="129"/>
    </row>
    <row r="41" spans="1:12" s="52" customFormat="1" ht="47.25" customHeight="1">
      <c r="A41" s="150" t="s">
        <v>540</v>
      </c>
      <c r="B41" s="143">
        <v>5700000000</v>
      </c>
      <c r="C41" s="143"/>
      <c r="D41" s="271">
        <f t="shared" si="3"/>
        <v>5</v>
      </c>
      <c r="E41" s="271">
        <f aca="true" t="shared" si="10" ref="E41:L41">E42</f>
        <v>5</v>
      </c>
      <c r="F41" s="271">
        <f t="shared" si="10"/>
        <v>0</v>
      </c>
      <c r="G41" s="271">
        <f t="shared" si="5"/>
        <v>5</v>
      </c>
      <c r="H41" s="271">
        <f t="shared" si="10"/>
        <v>5</v>
      </c>
      <c r="I41" s="271">
        <f t="shared" si="10"/>
        <v>0</v>
      </c>
      <c r="J41" s="271">
        <f t="shared" si="6"/>
        <v>0</v>
      </c>
      <c r="K41" s="271">
        <f t="shared" si="10"/>
        <v>0</v>
      </c>
      <c r="L41" s="271">
        <f t="shared" si="10"/>
        <v>0</v>
      </c>
    </row>
    <row r="42" spans="1:12" s="52" customFormat="1" ht="30">
      <c r="A42" s="144" t="s">
        <v>556</v>
      </c>
      <c r="B42" s="124">
        <v>5700191030</v>
      </c>
      <c r="C42" s="124">
        <v>810</v>
      </c>
      <c r="D42" s="271">
        <f t="shared" si="3"/>
        <v>5</v>
      </c>
      <c r="E42" s="129">
        <v>5</v>
      </c>
      <c r="F42" s="129"/>
      <c r="G42" s="271">
        <f t="shared" si="5"/>
        <v>5</v>
      </c>
      <c r="H42" s="129">
        <v>5</v>
      </c>
      <c r="I42" s="129"/>
      <c r="J42" s="271">
        <f t="shared" si="6"/>
        <v>0</v>
      </c>
      <c r="K42" s="129"/>
      <c r="L42" s="129"/>
    </row>
    <row r="43" spans="1:12" s="52" customFormat="1" ht="29.25" customHeight="1">
      <c r="A43" s="157" t="s">
        <v>611</v>
      </c>
      <c r="B43" s="143">
        <v>5800000000</v>
      </c>
      <c r="C43" s="143"/>
      <c r="D43" s="271">
        <f t="shared" si="3"/>
        <v>87500</v>
      </c>
      <c r="E43" s="271">
        <f>E44+E45+E46+E47+E49+E55+E56+E58+E59+E48+E57+E50+E54+E51+E52+E53</f>
        <v>87500</v>
      </c>
      <c r="F43" s="271">
        <f>F44+F45+F46+F47+F49+F55+F56+F58+F59+F48+F57</f>
        <v>0</v>
      </c>
      <c r="G43" s="271">
        <f t="shared" si="5"/>
        <v>87500</v>
      </c>
      <c r="H43" s="271">
        <f>H44+H45+H46+H47+H49+H55+H56+H58+H59+H48+H57+H50+H54+H51+H52+H53</f>
        <v>87500</v>
      </c>
      <c r="I43" s="271">
        <f>I44+I45+I46+I47+I49+I55+I56+I58+I59+I48+I57</f>
        <v>0</v>
      </c>
      <c r="J43" s="271">
        <f t="shared" si="6"/>
        <v>87500</v>
      </c>
      <c r="K43" s="271">
        <f>K44+K45+K46+K47+K49+K55+K56+K58+K59+K48+K57+K50+K54+K51+K52+K53</f>
        <v>87500</v>
      </c>
      <c r="L43" s="271">
        <f>L44+L45+L46+L47+L49+L55+L56+L58+L59+L48+L57</f>
        <v>0</v>
      </c>
    </row>
    <row r="44" spans="1:12" ht="30.75" customHeight="1">
      <c r="A44" s="132" t="s">
        <v>462</v>
      </c>
      <c r="B44" s="124">
        <v>5800190710</v>
      </c>
      <c r="C44" s="124">
        <v>610</v>
      </c>
      <c r="D44" s="271">
        <f t="shared" si="3"/>
        <v>20000</v>
      </c>
      <c r="E44" s="129">
        <v>20000</v>
      </c>
      <c r="F44" s="129"/>
      <c r="G44" s="271">
        <f t="shared" si="5"/>
        <v>20000</v>
      </c>
      <c r="H44" s="129">
        <v>20000</v>
      </c>
      <c r="I44" s="129"/>
      <c r="J44" s="271">
        <f t="shared" si="6"/>
        <v>20000</v>
      </c>
      <c r="K44" s="129">
        <v>20000</v>
      </c>
      <c r="L44" s="129"/>
    </row>
    <row r="45" spans="1:12" ht="124.5" customHeight="1" hidden="1">
      <c r="A45" s="144" t="s">
        <v>480</v>
      </c>
      <c r="B45" s="124">
        <v>5800171570</v>
      </c>
      <c r="C45" s="124">
        <v>610</v>
      </c>
      <c r="D45" s="271">
        <f t="shared" si="3"/>
        <v>0</v>
      </c>
      <c r="E45" s="129"/>
      <c r="F45" s="129"/>
      <c r="G45" s="271">
        <f t="shared" si="5"/>
        <v>0</v>
      </c>
      <c r="H45" s="129"/>
      <c r="I45" s="129"/>
      <c r="J45" s="271">
        <f t="shared" si="6"/>
        <v>0</v>
      </c>
      <c r="K45" s="129"/>
      <c r="L45" s="129"/>
    </row>
    <row r="46" spans="1:12" ht="30.75" customHeight="1">
      <c r="A46" s="132" t="s">
        <v>462</v>
      </c>
      <c r="B46" s="124">
        <v>5800190720</v>
      </c>
      <c r="C46" s="124">
        <v>610</v>
      </c>
      <c r="D46" s="271">
        <f t="shared" si="3"/>
        <v>48000</v>
      </c>
      <c r="E46" s="129">
        <v>48000</v>
      </c>
      <c r="F46" s="129"/>
      <c r="G46" s="271">
        <f t="shared" si="5"/>
        <v>48000</v>
      </c>
      <c r="H46" s="129">
        <v>48000</v>
      </c>
      <c r="I46" s="129"/>
      <c r="J46" s="271">
        <f t="shared" si="6"/>
        <v>48000</v>
      </c>
      <c r="K46" s="129">
        <v>48000</v>
      </c>
      <c r="L46" s="129"/>
    </row>
    <row r="47" spans="1:12" ht="30" hidden="1">
      <c r="A47" s="132" t="s">
        <v>522</v>
      </c>
      <c r="B47" s="124">
        <v>5800171500</v>
      </c>
      <c r="C47" s="124">
        <v>610</v>
      </c>
      <c r="D47" s="271">
        <f t="shared" si="3"/>
        <v>0</v>
      </c>
      <c r="E47" s="129"/>
      <c r="F47" s="129"/>
      <c r="G47" s="271">
        <f t="shared" si="5"/>
        <v>0</v>
      </c>
      <c r="H47" s="129"/>
      <c r="I47" s="129"/>
      <c r="J47" s="271">
        <f t="shared" si="6"/>
        <v>0</v>
      </c>
      <c r="K47" s="129"/>
      <c r="L47" s="129"/>
    </row>
    <row r="48" spans="1:12" ht="30" hidden="1">
      <c r="A48" s="132" t="s">
        <v>522</v>
      </c>
      <c r="B48" s="124">
        <v>5800153030</v>
      </c>
      <c r="C48" s="124">
        <v>610</v>
      </c>
      <c r="D48" s="271">
        <f t="shared" si="3"/>
        <v>0</v>
      </c>
      <c r="E48" s="129"/>
      <c r="F48" s="129"/>
      <c r="G48" s="271">
        <f t="shared" si="5"/>
        <v>0</v>
      </c>
      <c r="H48" s="129"/>
      <c r="I48" s="129"/>
      <c r="J48" s="271">
        <f t="shared" si="6"/>
        <v>0</v>
      </c>
      <c r="K48" s="129"/>
      <c r="L48" s="129"/>
    </row>
    <row r="49" spans="1:12" ht="30.75" customHeight="1">
      <c r="A49" s="132" t="s">
        <v>462</v>
      </c>
      <c r="B49" s="124">
        <v>5800190730</v>
      </c>
      <c r="C49" s="124">
        <v>610</v>
      </c>
      <c r="D49" s="271">
        <f t="shared" si="3"/>
        <v>8500</v>
      </c>
      <c r="E49" s="129">
        <v>8500</v>
      </c>
      <c r="F49" s="129"/>
      <c r="G49" s="271">
        <f t="shared" si="5"/>
        <v>8500</v>
      </c>
      <c r="H49" s="129">
        <v>8500</v>
      </c>
      <c r="I49" s="129"/>
      <c r="J49" s="271">
        <f t="shared" si="6"/>
        <v>8500</v>
      </c>
      <c r="K49" s="129">
        <v>8500</v>
      </c>
      <c r="L49" s="129"/>
    </row>
    <row r="50" spans="1:12" ht="45">
      <c r="A50" s="31" t="s">
        <v>550</v>
      </c>
      <c r="B50" s="124">
        <v>5800490730</v>
      </c>
      <c r="C50" s="124">
        <v>610</v>
      </c>
      <c r="D50" s="271">
        <f>E50+F50</f>
        <v>300</v>
      </c>
      <c r="E50" s="129">
        <v>300</v>
      </c>
      <c r="F50" s="129"/>
      <c r="G50" s="271">
        <f>H50+I50</f>
        <v>300</v>
      </c>
      <c r="H50" s="129">
        <v>300</v>
      </c>
      <c r="I50" s="129"/>
      <c r="J50" s="271">
        <f>K50+L50</f>
        <v>300</v>
      </c>
      <c r="K50" s="129">
        <v>300</v>
      </c>
      <c r="L50" s="129"/>
    </row>
    <row r="51" spans="1:12" ht="45" hidden="1">
      <c r="A51" s="31" t="s">
        <v>550</v>
      </c>
      <c r="B51" s="124">
        <v>5800490730</v>
      </c>
      <c r="C51" s="124">
        <v>620</v>
      </c>
      <c r="D51" s="271">
        <f>E51+F51</f>
        <v>0</v>
      </c>
      <c r="E51" s="129"/>
      <c r="F51" s="129"/>
      <c r="G51" s="271">
        <f>H51+I51</f>
        <v>0</v>
      </c>
      <c r="H51" s="129"/>
      <c r="I51" s="129"/>
      <c r="J51" s="271">
        <f>K51+L51</f>
        <v>0</v>
      </c>
      <c r="K51" s="129"/>
      <c r="L51" s="129"/>
    </row>
    <row r="52" spans="1:12" ht="45" hidden="1">
      <c r="A52" s="31" t="s">
        <v>550</v>
      </c>
      <c r="B52" s="124">
        <v>5800490730</v>
      </c>
      <c r="C52" s="124">
        <v>630</v>
      </c>
      <c r="D52" s="271">
        <f>E52+F52</f>
        <v>0</v>
      </c>
      <c r="E52" s="129"/>
      <c r="F52" s="129"/>
      <c r="G52" s="271">
        <f>H52+I52</f>
        <v>0</v>
      </c>
      <c r="H52" s="129"/>
      <c r="I52" s="129"/>
      <c r="J52" s="271">
        <f>K52+L52</f>
        <v>0</v>
      </c>
      <c r="K52" s="129"/>
      <c r="L52" s="129"/>
    </row>
    <row r="53" spans="1:12" ht="45" hidden="1">
      <c r="A53" s="31" t="s">
        <v>550</v>
      </c>
      <c r="B53" s="124">
        <v>5800490730</v>
      </c>
      <c r="C53" s="124">
        <v>810</v>
      </c>
      <c r="D53" s="271">
        <f>E53+F53</f>
        <v>0</v>
      </c>
      <c r="E53" s="129"/>
      <c r="F53" s="129"/>
      <c r="G53" s="271">
        <f>H53+I53</f>
        <v>0</v>
      </c>
      <c r="H53" s="129"/>
      <c r="I53" s="129"/>
      <c r="J53" s="271">
        <f>K53+L53</f>
        <v>0</v>
      </c>
      <c r="K53" s="129"/>
      <c r="L53" s="129"/>
    </row>
    <row r="54" spans="1:12" ht="30">
      <c r="A54" s="132" t="s">
        <v>552</v>
      </c>
      <c r="B54" s="124">
        <v>5800490740</v>
      </c>
      <c r="C54" s="124">
        <v>610</v>
      </c>
      <c r="D54" s="271">
        <f>E54+F54</f>
        <v>700</v>
      </c>
      <c r="E54" s="129">
        <v>700</v>
      </c>
      <c r="F54" s="129"/>
      <c r="G54" s="271">
        <f>H54+I54</f>
        <v>700</v>
      </c>
      <c r="H54" s="129">
        <v>700</v>
      </c>
      <c r="I54" s="129"/>
      <c r="J54" s="271">
        <f>K54+L54</f>
        <v>700</v>
      </c>
      <c r="K54" s="129">
        <v>700</v>
      </c>
      <c r="L54" s="129"/>
    </row>
    <row r="55" spans="1:12" ht="30">
      <c r="A55" s="132" t="s">
        <v>463</v>
      </c>
      <c r="B55" s="124">
        <v>5800290710</v>
      </c>
      <c r="C55" s="124">
        <v>610</v>
      </c>
      <c r="D55" s="271">
        <f t="shared" si="3"/>
        <v>5000</v>
      </c>
      <c r="E55" s="129">
        <v>5000</v>
      </c>
      <c r="F55" s="129"/>
      <c r="G55" s="271">
        <f t="shared" si="5"/>
        <v>5000</v>
      </c>
      <c r="H55" s="129">
        <v>5000</v>
      </c>
      <c r="I55" s="129"/>
      <c r="J55" s="271">
        <f t="shared" si="6"/>
        <v>5000</v>
      </c>
      <c r="K55" s="129">
        <v>5000</v>
      </c>
      <c r="L55" s="129"/>
    </row>
    <row r="56" spans="1:12" ht="30">
      <c r="A56" s="132" t="s">
        <v>463</v>
      </c>
      <c r="B56" s="124" t="s">
        <v>487</v>
      </c>
      <c r="C56" s="124">
        <v>610</v>
      </c>
      <c r="D56" s="271">
        <f t="shared" si="3"/>
        <v>5000</v>
      </c>
      <c r="E56" s="129">
        <v>5000</v>
      </c>
      <c r="F56" s="129"/>
      <c r="G56" s="271">
        <f t="shared" si="5"/>
        <v>5000</v>
      </c>
      <c r="H56" s="129">
        <v>5000</v>
      </c>
      <c r="I56" s="129"/>
      <c r="J56" s="271">
        <f t="shared" si="6"/>
        <v>5000</v>
      </c>
      <c r="K56" s="129">
        <v>5000</v>
      </c>
      <c r="L56" s="129"/>
    </row>
    <row r="57" spans="1:12" ht="48" customHeight="1" hidden="1">
      <c r="A57" s="31" t="s">
        <v>507</v>
      </c>
      <c r="B57" s="194" t="s">
        <v>512</v>
      </c>
      <c r="C57" s="124">
        <v>610</v>
      </c>
      <c r="D57" s="271">
        <f t="shared" si="3"/>
        <v>0</v>
      </c>
      <c r="E57" s="129"/>
      <c r="F57" s="129"/>
      <c r="G57" s="271">
        <f t="shared" si="5"/>
        <v>0</v>
      </c>
      <c r="H57" s="129"/>
      <c r="I57" s="129"/>
      <c r="J57" s="271">
        <f t="shared" si="6"/>
        <v>0</v>
      </c>
      <c r="K57" s="129"/>
      <c r="L57" s="129"/>
    </row>
    <row r="58" spans="1:12" ht="60" hidden="1">
      <c r="A58" s="76" t="s">
        <v>551</v>
      </c>
      <c r="B58" s="35" t="s">
        <v>488</v>
      </c>
      <c r="C58" s="124">
        <v>610</v>
      </c>
      <c r="D58" s="271">
        <f t="shared" si="3"/>
        <v>0</v>
      </c>
      <c r="E58" s="129"/>
      <c r="F58" s="129"/>
      <c r="G58" s="271">
        <f t="shared" si="5"/>
        <v>0</v>
      </c>
      <c r="H58" s="129"/>
      <c r="I58" s="129"/>
      <c r="J58" s="271">
        <f t="shared" si="6"/>
        <v>0</v>
      </c>
      <c r="K58" s="129"/>
      <c r="L58" s="129"/>
    </row>
    <row r="59" spans="1:12" ht="33" customHeight="1" hidden="1">
      <c r="A59" s="132" t="s">
        <v>552</v>
      </c>
      <c r="B59" s="124" t="s">
        <v>490</v>
      </c>
      <c r="C59" s="124">
        <v>610</v>
      </c>
      <c r="D59" s="271">
        <f t="shared" si="3"/>
        <v>0</v>
      </c>
      <c r="E59" s="129"/>
      <c r="F59" s="129"/>
      <c r="G59" s="271">
        <f t="shared" si="5"/>
        <v>0</v>
      </c>
      <c r="H59" s="129"/>
      <c r="I59" s="129"/>
      <c r="J59" s="271">
        <f t="shared" si="6"/>
        <v>0</v>
      </c>
      <c r="K59" s="129"/>
      <c r="L59" s="129"/>
    </row>
    <row r="60" spans="1:12" s="52" customFormat="1" ht="42.75">
      <c r="A60" s="157" t="s">
        <v>524</v>
      </c>
      <c r="B60" s="143">
        <v>5900000000</v>
      </c>
      <c r="C60" s="143"/>
      <c r="D60" s="271">
        <f t="shared" si="3"/>
        <v>2637</v>
      </c>
      <c r="E60" s="271">
        <f aca="true" t="shared" si="11" ref="E60:K60">E61+E62+E63</f>
        <v>2637</v>
      </c>
      <c r="F60" s="271">
        <f t="shared" si="11"/>
        <v>0</v>
      </c>
      <c r="G60" s="271">
        <f t="shared" si="5"/>
        <v>0</v>
      </c>
      <c r="H60" s="271">
        <f t="shared" si="11"/>
        <v>0</v>
      </c>
      <c r="I60" s="271">
        <f>I61+I62+I63</f>
        <v>0</v>
      </c>
      <c r="J60" s="271">
        <f t="shared" si="6"/>
        <v>0</v>
      </c>
      <c r="K60" s="271">
        <f t="shared" si="11"/>
        <v>0</v>
      </c>
      <c r="L60" s="271">
        <f>L61+L62+L63</f>
        <v>0</v>
      </c>
    </row>
    <row r="61" spans="1:12" s="52" customFormat="1" ht="30">
      <c r="A61" s="132" t="s">
        <v>464</v>
      </c>
      <c r="B61" s="124">
        <v>5900191070</v>
      </c>
      <c r="C61" s="124">
        <v>240</v>
      </c>
      <c r="D61" s="271">
        <f t="shared" si="3"/>
        <v>1220.5</v>
      </c>
      <c r="E61" s="129">
        <v>1220.5</v>
      </c>
      <c r="F61" s="129"/>
      <c r="G61" s="271">
        <f t="shared" si="5"/>
        <v>0</v>
      </c>
      <c r="H61" s="129"/>
      <c r="I61" s="129"/>
      <c r="J61" s="271">
        <f t="shared" si="6"/>
        <v>0</v>
      </c>
      <c r="K61" s="129"/>
      <c r="L61" s="129"/>
    </row>
    <row r="62" spans="1:12" s="52" customFormat="1" ht="60">
      <c r="A62" s="132" t="s">
        <v>465</v>
      </c>
      <c r="B62" s="124">
        <v>5900291070</v>
      </c>
      <c r="C62" s="124">
        <v>240</v>
      </c>
      <c r="D62" s="271">
        <f t="shared" si="3"/>
        <v>1416.5</v>
      </c>
      <c r="E62" s="129">
        <v>1416.5</v>
      </c>
      <c r="F62" s="129"/>
      <c r="G62" s="271">
        <f t="shared" si="5"/>
        <v>0</v>
      </c>
      <c r="H62" s="129"/>
      <c r="I62" s="129"/>
      <c r="J62" s="271">
        <f t="shared" si="6"/>
        <v>0</v>
      </c>
      <c r="K62" s="129"/>
      <c r="L62" s="129"/>
    </row>
    <row r="63" spans="1:12" s="52" customFormat="1" ht="30" hidden="1">
      <c r="A63" s="132" t="s">
        <v>466</v>
      </c>
      <c r="B63" s="124">
        <v>5900391070</v>
      </c>
      <c r="C63" s="124">
        <v>240</v>
      </c>
      <c r="D63" s="271">
        <f t="shared" si="3"/>
        <v>0</v>
      </c>
      <c r="E63" s="129"/>
      <c r="F63" s="129"/>
      <c r="G63" s="271">
        <f t="shared" si="5"/>
        <v>0</v>
      </c>
      <c r="H63" s="129"/>
      <c r="I63" s="129"/>
      <c r="J63" s="271">
        <f t="shared" si="6"/>
        <v>0</v>
      </c>
      <c r="K63" s="129"/>
      <c r="L63" s="129"/>
    </row>
    <row r="64" spans="1:12" s="52" customFormat="1" ht="85.5" hidden="1">
      <c r="A64" s="153" t="s">
        <v>467</v>
      </c>
      <c r="B64" s="143">
        <v>6000000000</v>
      </c>
      <c r="C64" s="143"/>
      <c r="D64" s="271">
        <f t="shared" si="3"/>
        <v>0</v>
      </c>
      <c r="E64" s="271">
        <f aca="true" t="shared" si="12" ref="E64:L64">E65</f>
        <v>0</v>
      </c>
      <c r="F64" s="271">
        <f t="shared" si="12"/>
        <v>0</v>
      </c>
      <c r="G64" s="271">
        <f t="shared" si="5"/>
        <v>0</v>
      </c>
      <c r="H64" s="271">
        <f t="shared" si="12"/>
        <v>0</v>
      </c>
      <c r="I64" s="271">
        <f t="shared" si="12"/>
        <v>0</v>
      </c>
      <c r="J64" s="271">
        <f t="shared" si="6"/>
        <v>0</v>
      </c>
      <c r="K64" s="271">
        <f t="shared" si="12"/>
        <v>0</v>
      </c>
      <c r="L64" s="271">
        <f t="shared" si="12"/>
        <v>0</v>
      </c>
    </row>
    <row r="65" spans="1:12" s="52" customFormat="1" ht="60" hidden="1">
      <c r="A65" s="132" t="s">
        <v>493</v>
      </c>
      <c r="B65" s="124">
        <v>6000191060</v>
      </c>
      <c r="C65" s="124">
        <v>240</v>
      </c>
      <c r="D65" s="271">
        <f t="shared" si="3"/>
        <v>0</v>
      </c>
      <c r="E65" s="129"/>
      <c r="F65" s="129"/>
      <c r="G65" s="271">
        <f t="shared" si="5"/>
        <v>0</v>
      </c>
      <c r="H65" s="129"/>
      <c r="I65" s="129"/>
      <c r="J65" s="271">
        <f t="shared" si="6"/>
        <v>0</v>
      </c>
      <c r="K65" s="129"/>
      <c r="L65" s="129"/>
    </row>
    <row r="66" spans="1:12" s="52" customFormat="1" ht="42.75" hidden="1">
      <c r="A66" s="153" t="s">
        <v>468</v>
      </c>
      <c r="B66" s="143">
        <v>6100000000</v>
      </c>
      <c r="C66" s="143"/>
      <c r="D66" s="271">
        <f t="shared" si="3"/>
        <v>0</v>
      </c>
      <c r="E66" s="271">
        <f aca="true" t="shared" si="13" ref="E66:L66">E67</f>
        <v>0</v>
      </c>
      <c r="F66" s="271">
        <f t="shared" si="13"/>
        <v>0</v>
      </c>
      <c r="G66" s="271">
        <f t="shared" si="5"/>
        <v>0</v>
      </c>
      <c r="H66" s="271">
        <f t="shared" si="13"/>
        <v>0</v>
      </c>
      <c r="I66" s="271">
        <f t="shared" si="13"/>
        <v>0</v>
      </c>
      <c r="J66" s="271">
        <f t="shared" si="6"/>
        <v>0</v>
      </c>
      <c r="K66" s="271">
        <f t="shared" si="13"/>
        <v>0</v>
      </c>
      <c r="L66" s="271">
        <f t="shared" si="13"/>
        <v>0</v>
      </c>
    </row>
    <row r="67" spans="1:12" ht="30" hidden="1">
      <c r="A67" s="132" t="s">
        <v>469</v>
      </c>
      <c r="B67" s="124">
        <v>6100191090</v>
      </c>
      <c r="C67" s="124">
        <v>610</v>
      </c>
      <c r="D67" s="271">
        <f t="shared" si="3"/>
        <v>0</v>
      </c>
      <c r="E67" s="129"/>
      <c r="F67" s="129"/>
      <c r="G67" s="271">
        <f t="shared" si="5"/>
        <v>0</v>
      </c>
      <c r="H67" s="129"/>
      <c r="I67" s="129"/>
      <c r="J67" s="271">
        <f t="shared" si="6"/>
        <v>0</v>
      </c>
      <c r="K67" s="129"/>
      <c r="L67" s="129"/>
    </row>
    <row r="68" spans="1:12" s="52" customFormat="1" ht="42.75" hidden="1">
      <c r="A68" s="150" t="s">
        <v>470</v>
      </c>
      <c r="B68" s="143">
        <v>6200000000</v>
      </c>
      <c r="C68" s="143"/>
      <c r="D68" s="271">
        <f t="shared" si="3"/>
        <v>0</v>
      </c>
      <c r="E68" s="271">
        <f aca="true" t="shared" si="14" ref="E68:K68">E69+E71</f>
        <v>0</v>
      </c>
      <c r="F68" s="271">
        <f t="shared" si="14"/>
        <v>0</v>
      </c>
      <c r="G68" s="271">
        <f t="shared" si="5"/>
        <v>0</v>
      </c>
      <c r="H68" s="271">
        <f t="shared" si="14"/>
        <v>0</v>
      </c>
      <c r="I68" s="271">
        <f>I69+I71</f>
        <v>0</v>
      </c>
      <c r="J68" s="271">
        <f t="shared" si="6"/>
        <v>0</v>
      </c>
      <c r="K68" s="271">
        <f t="shared" si="14"/>
        <v>0</v>
      </c>
      <c r="L68" s="271">
        <f>L69+L71</f>
        <v>0</v>
      </c>
    </row>
    <row r="69" spans="1:12" s="52" customFormat="1" ht="30" hidden="1">
      <c r="A69" s="145" t="s">
        <v>525</v>
      </c>
      <c r="B69" s="151">
        <v>6210000000</v>
      </c>
      <c r="C69" s="151"/>
      <c r="D69" s="271">
        <f t="shared" si="3"/>
        <v>0</v>
      </c>
      <c r="E69" s="271">
        <f aca="true" t="shared" si="15" ref="E69:L69">E70</f>
        <v>0</v>
      </c>
      <c r="F69" s="271">
        <f t="shared" si="15"/>
        <v>0</v>
      </c>
      <c r="G69" s="271">
        <f t="shared" si="5"/>
        <v>0</v>
      </c>
      <c r="H69" s="271">
        <f t="shared" si="15"/>
        <v>0</v>
      </c>
      <c r="I69" s="271">
        <f t="shared" si="15"/>
        <v>0</v>
      </c>
      <c r="J69" s="271">
        <f t="shared" si="6"/>
        <v>0</v>
      </c>
      <c r="K69" s="271">
        <f t="shared" si="15"/>
        <v>0</v>
      </c>
      <c r="L69" s="271">
        <f t="shared" si="15"/>
        <v>0</v>
      </c>
    </row>
    <row r="70" spans="1:12" s="52" customFormat="1" ht="29.25" customHeight="1" hidden="1">
      <c r="A70" s="145" t="s">
        <v>471</v>
      </c>
      <c r="B70" s="124">
        <v>6210191010</v>
      </c>
      <c r="C70" s="124">
        <v>240</v>
      </c>
      <c r="D70" s="271">
        <f t="shared" si="3"/>
        <v>0</v>
      </c>
      <c r="E70" s="129"/>
      <c r="F70" s="129"/>
      <c r="G70" s="271">
        <f t="shared" si="5"/>
        <v>0</v>
      </c>
      <c r="H70" s="129"/>
      <c r="I70" s="129"/>
      <c r="J70" s="271">
        <f t="shared" si="6"/>
        <v>0</v>
      </c>
      <c r="K70" s="129"/>
      <c r="L70" s="129"/>
    </row>
    <row r="71" spans="1:12" s="52" customFormat="1" ht="30" hidden="1">
      <c r="A71" s="145" t="s">
        <v>472</v>
      </c>
      <c r="B71" s="124">
        <v>6220000000</v>
      </c>
      <c r="C71" s="124"/>
      <c r="D71" s="271">
        <f t="shared" si="3"/>
        <v>0</v>
      </c>
      <c r="E71" s="271">
        <f aca="true" t="shared" si="16" ref="E71:L71">E72</f>
        <v>0</v>
      </c>
      <c r="F71" s="271">
        <f t="shared" si="16"/>
        <v>0</v>
      </c>
      <c r="G71" s="271">
        <f t="shared" si="5"/>
        <v>0</v>
      </c>
      <c r="H71" s="271">
        <f t="shared" si="16"/>
        <v>0</v>
      </c>
      <c r="I71" s="271">
        <f t="shared" si="16"/>
        <v>0</v>
      </c>
      <c r="J71" s="271">
        <f t="shared" si="6"/>
        <v>0</v>
      </c>
      <c r="K71" s="271">
        <f t="shared" si="16"/>
        <v>0</v>
      </c>
      <c r="L71" s="271">
        <f t="shared" si="16"/>
        <v>0</v>
      </c>
    </row>
    <row r="72" spans="1:12" s="52" customFormat="1" ht="30" hidden="1">
      <c r="A72" s="145" t="s">
        <v>473</v>
      </c>
      <c r="B72" s="124">
        <v>6220191010</v>
      </c>
      <c r="C72" s="124">
        <v>240</v>
      </c>
      <c r="D72" s="271">
        <f t="shared" si="3"/>
        <v>0</v>
      </c>
      <c r="E72" s="129"/>
      <c r="F72" s="129"/>
      <c r="G72" s="271">
        <f t="shared" si="5"/>
        <v>0</v>
      </c>
      <c r="H72" s="129"/>
      <c r="I72" s="129"/>
      <c r="J72" s="271">
        <f t="shared" si="6"/>
        <v>0</v>
      </c>
      <c r="K72" s="129"/>
      <c r="L72" s="129"/>
    </row>
    <row r="73" spans="1:12" s="52" customFormat="1" ht="42.75">
      <c r="A73" s="150" t="s">
        <v>495</v>
      </c>
      <c r="B73" s="143">
        <v>6300000000</v>
      </c>
      <c r="C73" s="143"/>
      <c r="D73" s="271">
        <f t="shared" si="3"/>
        <v>3</v>
      </c>
      <c r="E73" s="271">
        <f aca="true" t="shared" si="17" ref="E73:K73">E74+E75</f>
        <v>3</v>
      </c>
      <c r="F73" s="271">
        <f t="shared" si="17"/>
        <v>0</v>
      </c>
      <c r="G73" s="271">
        <f t="shared" si="5"/>
        <v>3</v>
      </c>
      <c r="H73" s="271">
        <f t="shared" si="17"/>
        <v>3</v>
      </c>
      <c r="I73" s="271">
        <f>I74+I75</f>
        <v>0</v>
      </c>
      <c r="J73" s="271">
        <f t="shared" si="6"/>
        <v>0</v>
      </c>
      <c r="K73" s="271">
        <f t="shared" si="17"/>
        <v>0</v>
      </c>
      <c r="L73" s="271">
        <f>L74+L75</f>
        <v>0</v>
      </c>
    </row>
    <row r="74" spans="1:12" s="52" customFormat="1" ht="75">
      <c r="A74" s="145" t="s">
        <v>496</v>
      </c>
      <c r="B74" s="124">
        <v>6300191100</v>
      </c>
      <c r="C74" s="124">
        <v>240</v>
      </c>
      <c r="D74" s="271">
        <f t="shared" si="3"/>
        <v>1.5</v>
      </c>
      <c r="E74" s="129">
        <v>1.5</v>
      </c>
      <c r="F74" s="129"/>
      <c r="G74" s="271">
        <f t="shared" si="5"/>
        <v>1.5</v>
      </c>
      <c r="H74" s="129">
        <v>1.5</v>
      </c>
      <c r="I74" s="129"/>
      <c r="J74" s="271">
        <f t="shared" si="6"/>
        <v>0</v>
      </c>
      <c r="K74" s="129"/>
      <c r="L74" s="129"/>
    </row>
    <row r="75" spans="1:12" s="52" customFormat="1" ht="75">
      <c r="A75" s="145" t="s">
        <v>497</v>
      </c>
      <c r="B75" s="124">
        <v>6300291100</v>
      </c>
      <c r="C75" s="124"/>
      <c r="D75" s="271">
        <f t="shared" si="3"/>
        <v>1.5</v>
      </c>
      <c r="E75" s="129">
        <v>1.5</v>
      </c>
      <c r="F75" s="129"/>
      <c r="G75" s="271">
        <f t="shared" si="5"/>
        <v>1.5</v>
      </c>
      <c r="H75" s="129">
        <v>1.5</v>
      </c>
      <c r="I75" s="129"/>
      <c r="J75" s="271">
        <f t="shared" si="6"/>
        <v>0</v>
      </c>
      <c r="K75" s="129"/>
      <c r="L75" s="129"/>
    </row>
    <row r="76" spans="1:12" s="52" customFormat="1" ht="14.25">
      <c r="A76" s="153" t="s">
        <v>16</v>
      </c>
      <c r="B76" s="273">
        <v>9000000000</v>
      </c>
      <c r="C76" s="274"/>
      <c r="D76" s="271">
        <f t="shared" si="3"/>
        <v>75255</v>
      </c>
      <c r="E76" s="220">
        <f>E79+E81+E83+E85+E87+E93+E95+E97+E100+E103+E106+E109+E111+E115+E117+E120+E124+E128+E132+E136+E139+E143+E146+E148+E154+E157+E159+E162+E164+E169+E171+E174+E176+E180+E185+E187+E189+E191+E193+E195+E197+E199+E201+E166+E77+E89+E126+E182+E113+E122+E152</f>
        <v>75255</v>
      </c>
      <c r="F76" s="220">
        <f>F79+F81+F83+F85+F87+F93+F95+F97+F100+F103+F106+F109+F111+F115+F117+F120+F124+F128+F132+F136+F139+F143+F146+F148+F154+F157+F159+F162+F164+F169+F171+F174+F176+F180+F185+F187+F189+F191+F193+F195+F197+F199+F201+F166+F77+F89+F126+F182+F113+F122+F91</f>
        <v>0</v>
      </c>
      <c r="G76" s="271">
        <f t="shared" si="5"/>
        <v>78974</v>
      </c>
      <c r="H76" s="220">
        <f>H79+H81+H83+H85+H87+H93+H95+H97+H100+H103+H106+H109+H111+H115+H117+H120+H124+H128+H132+H136+H139+H143+H146+H148+H154+H157+H159+H162+H164+H169+H171+H174+H176+H180+H185+H187+H189+H191+H193+H195+H197+H199+H201+H166+H77+H89+H126+H182+H113+H122</f>
        <v>78974</v>
      </c>
      <c r="I76" s="220">
        <f>I79+I81+I83+I85+I87+I93+I95+I97+I100+I103+I106+I109+I111+I115+I117+I120+I124+I128+I132+I136+I139+I143+I146+I148+I154+I157+I159+I162+I164+I169+I171+I174+I176+I180+I185+I187+I189+I191+I193+I195+I197+I199+I201+I166+I77+I89+I126+I182+I113+I122</f>
        <v>0</v>
      </c>
      <c r="J76" s="271">
        <f t="shared" si="6"/>
        <v>88780</v>
      </c>
      <c r="K76" s="220">
        <f>K79+K81+K83+K85+K87+K93+K95+K97+K100+K103+K106+K109+K111+K115+K117+K120+K124+K128+K132+K136+K139+K143+K146+K148+K154+K157+K159+K162+K164+K169+K171+K174+K176+K180+K185+K187+K189+K191+K193+K195+K197+K199+K201+K166+K77+K89+K126+K182+K113+K122</f>
        <v>88780</v>
      </c>
      <c r="L76" s="220">
        <f>L79+L81+L83+L85+L87+L93+L95+L97+L100+L103+L106+L109+L111+L115+L117+L120+L124+L128+L132+L136+L139+L143+L146+L148+L154+L157+L159+L162+L164+L169+L171+L174+L176+L180+L185+L187+L189+L191+L193+L195+L197+L199+L201+L166+L77+L89+L126+L182+L113+L122</f>
        <v>0</v>
      </c>
    </row>
    <row r="77" spans="1:12" ht="45" hidden="1">
      <c r="A77" s="195" t="s">
        <v>505</v>
      </c>
      <c r="B77" s="194" t="s">
        <v>506</v>
      </c>
      <c r="C77" s="36"/>
      <c r="D77" s="271">
        <f t="shared" si="3"/>
        <v>0</v>
      </c>
      <c r="E77" s="129">
        <f aca="true" t="shared" si="18" ref="E77:L79">E78</f>
        <v>0</v>
      </c>
      <c r="F77" s="129">
        <f t="shared" si="18"/>
        <v>0</v>
      </c>
      <c r="G77" s="271">
        <f t="shared" si="5"/>
        <v>0</v>
      </c>
      <c r="H77" s="129">
        <f t="shared" si="18"/>
        <v>0</v>
      </c>
      <c r="I77" s="129">
        <f t="shared" si="18"/>
        <v>0</v>
      </c>
      <c r="J77" s="271">
        <f t="shared" si="6"/>
        <v>0</v>
      </c>
      <c r="K77" s="129">
        <f t="shared" si="18"/>
        <v>0</v>
      </c>
      <c r="L77" s="129">
        <f t="shared" si="18"/>
        <v>0</v>
      </c>
    </row>
    <row r="78" spans="1:12" ht="30" hidden="1">
      <c r="A78" s="6" t="s">
        <v>46</v>
      </c>
      <c r="B78" s="194" t="s">
        <v>506</v>
      </c>
      <c r="C78" s="36">
        <v>600</v>
      </c>
      <c r="D78" s="271">
        <f t="shared" si="3"/>
        <v>0</v>
      </c>
      <c r="E78" s="129"/>
      <c r="F78" s="129"/>
      <c r="G78" s="271">
        <f t="shared" si="5"/>
        <v>0</v>
      </c>
      <c r="H78" s="129"/>
      <c r="I78" s="129"/>
      <c r="J78" s="271">
        <f t="shared" si="6"/>
        <v>0</v>
      </c>
      <c r="K78" s="129"/>
      <c r="L78" s="129"/>
    </row>
    <row r="79" spans="1:12" ht="30" hidden="1">
      <c r="A79" s="146" t="s">
        <v>424</v>
      </c>
      <c r="B79" s="36">
        <v>9000051180</v>
      </c>
      <c r="C79" s="36"/>
      <c r="D79" s="271">
        <f t="shared" si="3"/>
        <v>0</v>
      </c>
      <c r="E79" s="129">
        <f t="shared" si="18"/>
        <v>0</v>
      </c>
      <c r="F79" s="129">
        <f t="shared" si="18"/>
        <v>0</v>
      </c>
      <c r="G79" s="271">
        <f t="shared" si="5"/>
        <v>0</v>
      </c>
      <c r="H79" s="129">
        <f t="shared" si="18"/>
        <v>0</v>
      </c>
      <c r="I79" s="129">
        <f t="shared" si="18"/>
        <v>0</v>
      </c>
      <c r="J79" s="271">
        <f t="shared" si="6"/>
        <v>0</v>
      </c>
      <c r="K79" s="129">
        <f t="shared" si="18"/>
        <v>0</v>
      </c>
      <c r="L79" s="129">
        <f t="shared" si="18"/>
        <v>0</v>
      </c>
    </row>
    <row r="80" spans="1:12" ht="15" hidden="1">
      <c r="A80" s="158" t="s">
        <v>27</v>
      </c>
      <c r="B80" s="36">
        <v>9000051180</v>
      </c>
      <c r="C80" s="36">
        <v>500</v>
      </c>
      <c r="D80" s="271">
        <f t="shared" si="3"/>
        <v>0</v>
      </c>
      <c r="E80" s="129"/>
      <c r="F80" s="129"/>
      <c r="G80" s="271">
        <f t="shared" si="5"/>
        <v>0</v>
      </c>
      <c r="H80" s="129"/>
      <c r="I80" s="129"/>
      <c r="J80" s="271">
        <f t="shared" si="6"/>
        <v>0</v>
      </c>
      <c r="K80" s="129"/>
      <c r="L80" s="129"/>
    </row>
    <row r="81" spans="1:12" ht="45" hidden="1">
      <c r="A81" s="139" t="s">
        <v>328</v>
      </c>
      <c r="B81" s="36">
        <v>9000051200</v>
      </c>
      <c r="C81" s="36"/>
      <c r="D81" s="271">
        <f t="shared" si="3"/>
        <v>0</v>
      </c>
      <c r="E81" s="129">
        <f aca="true" t="shared" si="19" ref="E81:L81">E82</f>
        <v>0</v>
      </c>
      <c r="F81" s="129">
        <f t="shared" si="19"/>
        <v>0</v>
      </c>
      <c r="G81" s="271">
        <f t="shared" si="5"/>
        <v>0</v>
      </c>
      <c r="H81" s="129">
        <f t="shared" si="19"/>
        <v>0</v>
      </c>
      <c r="I81" s="129">
        <f t="shared" si="19"/>
        <v>0</v>
      </c>
      <c r="J81" s="271">
        <f t="shared" si="6"/>
        <v>0</v>
      </c>
      <c r="K81" s="129">
        <f t="shared" si="19"/>
        <v>0</v>
      </c>
      <c r="L81" s="129">
        <f t="shared" si="19"/>
        <v>0</v>
      </c>
    </row>
    <row r="82" spans="1:12" ht="30" hidden="1">
      <c r="A82" s="146" t="s">
        <v>216</v>
      </c>
      <c r="B82" s="36">
        <v>9000051200</v>
      </c>
      <c r="C82" s="36">
        <v>200</v>
      </c>
      <c r="D82" s="271">
        <f t="shared" si="3"/>
        <v>0</v>
      </c>
      <c r="E82" s="129"/>
      <c r="F82" s="129"/>
      <c r="G82" s="271">
        <f t="shared" si="5"/>
        <v>0</v>
      </c>
      <c r="H82" s="129"/>
      <c r="I82" s="129"/>
      <c r="J82" s="271">
        <f t="shared" si="6"/>
        <v>0</v>
      </c>
      <c r="K82" s="129"/>
      <c r="L82" s="129"/>
    </row>
    <row r="83" spans="1:12" ht="45" hidden="1">
      <c r="A83" s="159" t="s">
        <v>361</v>
      </c>
      <c r="B83" s="36">
        <v>9000051350</v>
      </c>
      <c r="C83" s="36"/>
      <c r="D83" s="271">
        <f aca="true" t="shared" si="20" ref="D83:D157">E83+F83</f>
        <v>0</v>
      </c>
      <c r="E83" s="129">
        <f aca="true" t="shared" si="21" ref="E83:L83">E84</f>
        <v>0</v>
      </c>
      <c r="F83" s="129">
        <f t="shared" si="21"/>
        <v>0</v>
      </c>
      <c r="G83" s="271">
        <f aca="true" t="shared" si="22" ref="G83:G157">H83+I83</f>
        <v>0</v>
      </c>
      <c r="H83" s="129">
        <f t="shared" si="21"/>
        <v>0</v>
      </c>
      <c r="I83" s="129">
        <f t="shared" si="21"/>
        <v>0</v>
      </c>
      <c r="J83" s="271">
        <f aca="true" t="shared" si="23" ref="J83:J157">K83+L83</f>
        <v>0</v>
      </c>
      <c r="K83" s="129">
        <f t="shared" si="21"/>
        <v>0</v>
      </c>
      <c r="L83" s="129">
        <f t="shared" si="21"/>
        <v>0</v>
      </c>
    </row>
    <row r="84" spans="1:12" ht="15" hidden="1">
      <c r="A84" s="158" t="s">
        <v>49</v>
      </c>
      <c r="B84" s="36">
        <v>9000051350</v>
      </c>
      <c r="C84" s="36">
        <v>300</v>
      </c>
      <c r="D84" s="271">
        <f t="shared" si="20"/>
        <v>0</v>
      </c>
      <c r="E84" s="129"/>
      <c r="F84" s="129"/>
      <c r="G84" s="271">
        <f t="shared" si="22"/>
        <v>0</v>
      </c>
      <c r="H84" s="129"/>
      <c r="I84" s="129"/>
      <c r="J84" s="271">
        <f t="shared" si="23"/>
        <v>0</v>
      </c>
      <c r="K84" s="129"/>
      <c r="L84" s="129"/>
    </row>
    <row r="85" spans="1:12" ht="60" hidden="1">
      <c r="A85" s="159" t="s">
        <v>411</v>
      </c>
      <c r="B85" s="36">
        <v>9000051760</v>
      </c>
      <c r="C85" s="36"/>
      <c r="D85" s="271">
        <f t="shared" si="20"/>
        <v>0</v>
      </c>
      <c r="E85" s="129">
        <f aca="true" t="shared" si="24" ref="E85:L85">E86</f>
        <v>0</v>
      </c>
      <c r="F85" s="129">
        <f t="shared" si="24"/>
        <v>0</v>
      </c>
      <c r="G85" s="271">
        <f t="shared" si="22"/>
        <v>0</v>
      </c>
      <c r="H85" s="129">
        <f t="shared" si="24"/>
        <v>0</v>
      </c>
      <c r="I85" s="129">
        <f t="shared" si="24"/>
        <v>0</v>
      </c>
      <c r="J85" s="271">
        <f t="shared" si="23"/>
        <v>0</v>
      </c>
      <c r="K85" s="129">
        <f t="shared" si="24"/>
        <v>0</v>
      </c>
      <c r="L85" s="129">
        <f t="shared" si="24"/>
        <v>0</v>
      </c>
    </row>
    <row r="86" spans="1:12" ht="15" hidden="1">
      <c r="A86" s="158" t="s">
        <v>49</v>
      </c>
      <c r="B86" s="36">
        <v>9000051760</v>
      </c>
      <c r="C86" s="36">
        <v>300</v>
      </c>
      <c r="D86" s="271">
        <f t="shared" si="20"/>
        <v>0</v>
      </c>
      <c r="E86" s="129"/>
      <c r="F86" s="129"/>
      <c r="G86" s="271">
        <f t="shared" si="22"/>
        <v>0</v>
      </c>
      <c r="H86" s="129"/>
      <c r="I86" s="129"/>
      <c r="J86" s="271">
        <f t="shared" si="23"/>
        <v>0</v>
      </c>
      <c r="K86" s="129"/>
      <c r="L86" s="129"/>
    </row>
    <row r="87" spans="1:12" ht="45" hidden="1">
      <c r="A87" s="146" t="s">
        <v>438</v>
      </c>
      <c r="B87" s="36">
        <v>9000052600</v>
      </c>
      <c r="C87" s="36"/>
      <c r="D87" s="271">
        <f t="shared" si="20"/>
        <v>0</v>
      </c>
      <c r="E87" s="129">
        <f aca="true" t="shared" si="25" ref="E87:L87">E88</f>
        <v>0</v>
      </c>
      <c r="F87" s="129">
        <f t="shared" si="25"/>
        <v>0</v>
      </c>
      <c r="G87" s="271">
        <f t="shared" si="22"/>
        <v>0</v>
      </c>
      <c r="H87" s="129">
        <f t="shared" si="25"/>
        <v>0</v>
      </c>
      <c r="I87" s="129">
        <f t="shared" si="25"/>
        <v>0</v>
      </c>
      <c r="J87" s="271">
        <f t="shared" si="23"/>
        <v>0</v>
      </c>
      <c r="K87" s="129">
        <f t="shared" si="25"/>
        <v>0</v>
      </c>
      <c r="L87" s="129">
        <f t="shared" si="25"/>
        <v>0</v>
      </c>
    </row>
    <row r="88" spans="1:12" ht="15" hidden="1">
      <c r="A88" s="158" t="s">
        <v>49</v>
      </c>
      <c r="B88" s="36">
        <v>9000052600</v>
      </c>
      <c r="C88" s="36">
        <v>300</v>
      </c>
      <c r="D88" s="271">
        <f t="shared" si="20"/>
        <v>0</v>
      </c>
      <c r="E88" s="129"/>
      <c r="F88" s="129"/>
      <c r="G88" s="271">
        <f t="shared" si="22"/>
        <v>0</v>
      </c>
      <c r="H88" s="129"/>
      <c r="I88" s="129"/>
      <c r="J88" s="271">
        <f t="shared" si="23"/>
        <v>0</v>
      </c>
      <c r="K88" s="129"/>
      <c r="L88" s="129"/>
    </row>
    <row r="89" spans="1:12" ht="45" hidden="1">
      <c r="A89" s="197" t="s">
        <v>508</v>
      </c>
      <c r="B89" s="198" t="s">
        <v>509</v>
      </c>
      <c r="C89" s="36"/>
      <c r="D89" s="271">
        <f t="shared" si="20"/>
        <v>0</v>
      </c>
      <c r="E89" s="129">
        <f>E90</f>
        <v>0</v>
      </c>
      <c r="F89" s="129">
        <f>F90</f>
        <v>0</v>
      </c>
      <c r="G89" s="271">
        <f t="shared" si="22"/>
        <v>0</v>
      </c>
      <c r="H89" s="129"/>
      <c r="I89" s="129">
        <f>I90</f>
        <v>0</v>
      </c>
      <c r="J89" s="271">
        <f t="shared" si="23"/>
        <v>0</v>
      </c>
      <c r="K89" s="129"/>
      <c r="L89" s="129">
        <f>L90</f>
        <v>0</v>
      </c>
    </row>
    <row r="90" spans="1:12" ht="30" hidden="1">
      <c r="A90" s="31" t="s">
        <v>216</v>
      </c>
      <c r="B90" s="198" t="s">
        <v>509</v>
      </c>
      <c r="C90" s="36">
        <v>200</v>
      </c>
      <c r="D90" s="271">
        <f t="shared" si="20"/>
        <v>0</v>
      </c>
      <c r="E90" s="129"/>
      <c r="F90" s="129"/>
      <c r="G90" s="271">
        <f t="shared" si="22"/>
        <v>0</v>
      </c>
      <c r="H90" s="129"/>
      <c r="I90" s="129"/>
      <c r="J90" s="271">
        <f t="shared" si="23"/>
        <v>0</v>
      </c>
      <c r="K90" s="129"/>
      <c r="L90" s="129"/>
    </row>
    <row r="91" spans="1:12" ht="15" hidden="1">
      <c r="A91" s="222" t="s">
        <v>544</v>
      </c>
      <c r="B91" s="38" t="s">
        <v>545</v>
      </c>
      <c r="C91" s="36"/>
      <c r="D91" s="271">
        <f t="shared" si="20"/>
        <v>0</v>
      </c>
      <c r="E91" s="129">
        <f aca="true" t="shared" si="26" ref="E91:L91">E92</f>
        <v>0</v>
      </c>
      <c r="F91" s="129">
        <f t="shared" si="26"/>
        <v>0</v>
      </c>
      <c r="G91" s="271">
        <f t="shared" si="22"/>
        <v>0</v>
      </c>
      <c r="H91" s="129">
        <f t="shared" si="26"/>
        <v>0</v>
      </c>
      <c r="I91" s="129">
        <f t="shared" si="26"/>
        <v>0</v>
      </c>
      <c r="J91" s="271">
        <f t="shared" si="23"/>
        <v>0</v>
      </c>
      <c r="K91" s="129">
        <f t="shared" si="26"/>
        <v>0</v>
      </c>
      <c r="L91" s="129">
        <f t="shared" si="26"/>
        <v>0</v>
      </c>
    </row>
    <row r="92" spans="1:12" ht="15" hidden="1">
      <c r="A92" s="158" t="s">
        <v>27</v>
      </c>
      <c r="B92" s="38" t="s">
        <v>545</v>
      </c>
      <c r="C92" s="36">
        <v>500</v>
      </c>
      <c r="D92" s="271">
        <f t="shared" si="20"/>
        <v>0</v>
      </c>
      <c r="E92" s="129"/>
      <c r="F92" s="129"/>
      <c r="G92" s="271">
        <f t="shared" si="22"/>
        <v>0</v>
      </c>
      <c r="H92" s="129"/>
      <c r="I92" s="129"/>
      <c r="J92" s="271">
        <f t="shared" si="23"/>
        <v>0</v>
      </c>
      <c r="K92" s="129"/>
      <c r="L92" s="129"/>
    </row>
    <row r="93" spans="1:12" ht="60" hidden="1">
      <c r="A93" s="146" t="s">
        <v>363</v>
      </c>
      <c r="B93" s="36">
        <v>9000071510</v>
      </c>
      <c r="C93" s="36"/>
      <c r="D93" s="271">
        <f t="shared" si="20"/>
        <v>0</v>
      </c>
      <c r="E93" s="129">
        <f aca="true" t="shared" si="27" ref="E93:L93">E94</f>
        <v>0</v>
      </c>
      <c r="F93" s="129">
        <f t="shared" si="27"/>
        <v>0</v>
      </c>
      <c r="G93" s="271">
        <f t="shared" si="22"/>
        <v>0</v>
      </c>
      <c r="H93" s="129">
        <f t="shared" si="27"/>
        <v>0</v>
      </c>
      <c r="I93" s="129">
        <f t="shared" si="27"/>
        <v>0</v>
      </c>
      <c r="J93" s="271">
        <f t="shared" si="23"/>
        <v>0</v>
      </c>
      <c r="K93" s="129">
        <f t="shared" si="27"/>
        <v>0</v>
      </c>
      <c r="L93" s="129">
        <f t="shared" si="27"/>
        <v>0</v>
      </c>
    </row>
    <row r="94" spans="1:12" ht="15" hidden="1">
      <c r="A94" s="158" t="s">
        <v>49</v>
      </c>
      <c r="B94" s="36">
        <v>9000071510</v>
      </c>
      <c r="C94" s="36">
        <v>300</v>
      </c>
      <c r="D94" s="271">
        <f t="shared" si="20"/>
        <v>0</v>
      </c>
      <c r="E94" s="129"/>
      <c r="F94" s="129"/>
      <c r="G94" s="271">
        <f t="shared" si="22"/>
        <v>0</v>
      </c>
      <c r="H94" s="129"/>
      <c r="I94" s="129"/>
      <c r="J94" s="271">
        <f t="shared" si="23"/>
        <v>0</v>
      </c>
      <c r="K94" s="129"/>
      <c r="L94" s="129"/>
    </row>
    <row r="95" spans="1:12" ht="15" hidden="1">
      <c r="A95" s="146" t="s">
        <v>425</v>
      </c>
      <c r="B95" s="36">
        <v>9000071560</v>
      </c>
      <c r="C95" s="36"/>
      <c r="D95" s="271">
        <f t="shared" si="20"/>
        <v>0</v>
      </c>
      <c r="E95" s="129">
        <f aca="true" t="shared" si="28" ref="E95:L95">E96</f>
        <v>0</v>
      </c>
      <c r="F95" s="129">
        <f t="shared" si="28"/>
        <v>0</v>
      </c>
      <c r="G95" s="271">
        <f t="shared" si="22"/>
        <v>0</v>
      </c>
      <c r="H95" s="129">
        <f t="shared" si="28"/>
        <v>0</v>
      </c>
      <c r="I95" s="129">
        <f t="shared" si="28"/>
        <v>0</v>
      </c>
      <c r="J95" s="271">
        <f t="shared" si="23"/>
        <v>0</v>
      </c>
      <c r="K95" s="129">
        <f t="shared" si="28"/>
        <v>0</v>
      </c>
      <c r="L95" s="129">
        <f t="shared" si="28"/>
        <v>0</v>
      </c>
    </row>
    <row r="96" spans="1:12" ht="15" hidden="1">
      <c r="A96" s="158" t="s">
        <v>27</v>
      </c>
      <c r="B96" s="36">
        <v>9000071560</v>
      </c>
      <c r="C96" s="36">
        <v>500</v>
      </c>
      <c r="D96" s="271">
        <f t="shared" si="20"/>
        <v>0</v>
      </c>
      <c r="E96" s="129"/>
      <c r="F96" s="129"/>
      <c r="G96" s="271">
        <f t="shared" si="22"/>
        <v>0</v>
      </c>
      <c r="H96" s="129"/>
      <c r="I96" s="129"/>
      <c r="J96" s="271">
        <f t="shared" si="23"/>
        <v>0</v>
      </c>
      <c r="K96" s="129"/>
      <c r="L96" s="129"/>
    </row>
    <row r="97" spans="1:12" ht="60" hidden="1">
      <c r="A97" s="146" t="s">
        <v>431</v>
      </c>
      <c r="B97" s="36">
        <v>9000071580</v>
      </c>
      <c r="C97" s="36"/>
      <c r="D97" s="271">
        <f t="shared" si="20"/>
        <v>0</v>
      </c>
      <c r="E97" s="129">
        <f aca="true" t="shared" si="29" ref="E97:K97">E98+E99</f>
        <v>0</v>
      </c>
      <c r="F97" s="129">
        <f t="shared" si="29"/>
        <v>0</v>
      </c>
      <c r="G97" s="271">
        <f t="shared" si="22"/>
        <v>0</v>
      </c>
      <c r="H97" s="129">
        <f t="shared" si="29"/>
        <v>0</v>
      </c>
      <c r="I97" s="129">
        <f>I98+I99</f>
        <v>0</v>
      </c>
      <c r="J97" s="271">
        <f t="shared" si="23"/>
        <v>0</v>
      </c>
      <c r="K97" s="129">
        <f t="shared" si="29"/>
        <v>0</v>
      </c>
      <c r="L97" s="129">
        <f>L98+L99</f>
        <v>0</v>
      </c>
    </row>
    <row r="98" spans="1:12" ht="60" hidden="1">
      <c r="A98" s="158" t="s">
        <v>17</v>
      </c>
      <c r="B98" s="36">
        <v>9000071580</v>
      </c>
      <c r="C98" s="36">
        <v>100</v>
      </c>
      <c r="D98" s="271">
        <f t="shared" si="20"/>
        <v>0</v>
      </c>
      <c r="E98" s="129"/>
      <c r="F98" s="129"/>
      <c r="G98" s="271">
        <f t="shared" si="22"/>
        <v>0</v>
      </c>
      <c r="H98" s="129"/>
      <c r="I98" s="129"/>
      <c r="J98" s="271">
        <f t="shared" si="23"/>
        <v>0</v>
      </c>
      <c r="K98" s="129"/>
      <c r="L98" s="129"/>
    </row>
    <row r="99" spans="1:12" ht="30" hidden="1">
      <c r="A99" s="146" t="s">
        <v>216</v>
      </c>
      <c r="B99" s="36">
        <v>9000071580</v>
      </c>
      <c r="C99" s="36">
        <v>200</v>
      </c>
      <c r="D99" s="271">
        <f t="shared" si="20"/>
        <v>0</v>
      </c>
      <c r="E99" s="129"/>
      <c r="F99" s="129"/>
      <c r="G99" s="271">
        <f t="shared" si="22"/>
        <v>0</v>
      </c>
      <c r="H99" s="129"/>
      <c r="I99" s="129"/>
      <c r="J99" s="271">
        <f t="shared" si="23"/>
        <v>0</v>
      </c>
      <c r="K99" s="129"/>
      <c r="L99" s="129"/>
    </row>
    <row r="100" spans="1:12" ht="45" customHeight="1" hidden="1">
      <c r="A100" s="146" t="s">
        <v>432</v>
      </c>
      <c r="B100" s="36">
        <v>9000071590</v>
      </c>
      <c r="C100" s="36"/>
      <c r="D100" s="271">
        <f t="shared" si="20"/>
        <v>0</v>
      </c>
      <c r="E100" s="129">
        <f aca="true" t="shared" si="30" ref="E100:K100">E101+E102</f>
        <v>0</v>
      </c>
      <c r="F100" s="129">
        <f t="shared" si="30"/>
        <v>0</v>
      </c>
      <c r="G100" s="271">
        <f t="shared" si="22"/>
        <v>0</v>
      </c>
      <c r="H100" s="129">
        <f t="shared" si="30"/>
        <v>0</v>
      </c>
      <c r="I100" s="129">
        <f>I101+I102</f>
        <v>0</v>
      </c>
      <c r="J100" s="271">
        <f t="shared" si="23"/>
        <v>0</v>
      </c>
      <c r="K100" s="129">
        <f t="shared" si="30"/>
        <v>0</v>
      </c>
      <c r="L100" s="129">
        <f>L101+L102</f>
        <v>0</v>
      </c>
    </row>
    <row r="101" spans="1:12" ht="60" hidden="1">
      <c r="A101" s="158" t="s">
        <v>17</v>
      </c>
      <c r="B101" s="36">
        <v>9000071590</v>
      </c>
      <c r="C101" s="36">
        <v>100</v>
      </c>
      <c r="D101" s="271">
        <f t="shared" si="20"/>
        <v>0</v>
      </c>
      <c r="E101" s="129"/>
      <c r="F101" s="129"/>
      <c r="G101" s="271">
        <f t="shared" si="22"/>
        <v>0</v>
      </c>
      <c r="H101" s="129"/>
      <c r="I101" s="129"/>
      <c r="J101" s="271">
        <f t="shared" si="23"/>
        <v>0</v>
      </c>
      <c r="K101" s="129"/>
      <c r="L101" s="129"/>
    </row>
    <row r="102" spans="1:12" ht="30" hidden="1">
      <c r="A102" s="146" t="s">
        <v>216</v>
      </c>
      <c r="B102" s="36">
        <v>9000071590</v>
      </c>
      <c r="C102" s="36">
        <v>200</v>
      </c>
      <c r="D102" s="271">
        <f t="shared" si="20"/>
        <v>0</v>
      </c>
      <c r="E102" s="129"/>
      <c r="F102" s="129"/>
      <c r="G102" s="271">
        <f t="shared" si="22"/>
        <v>0</v>
      </c>
      <c r="H102" s="129"/>
      <c r="I102" s="129"/>
      <c r="J102" s="271">
        <f t="shared" si="23"/>
        <v>0</v>
      </c>
      <c r="K102" s="129"/>
      <c r="L102" s="129"/>
    </row>
    <row r="103" spans="1:12" ht="15" hidden="1">
      <c r="A103" s="146" t="s">
        <v>445</v>
      </c>
      <c r="B103" s="36">
        <v>9000071600</v>
      </c>
      <c r="C103" s="36"/>
      <c r="D103" s="271">
        <f t="shared" si="20"/>
        <v>0</v>
      </c>
      <c r="E103" s="129">
        <f aca="true" t="shared" si="31" ref="E103:K103">E104+E105</f>
        <v>0</v>
      </c>
      <c r="F103" s="129">
        <f t="shared" si="31"/>
        <v>0</v>
      </c>
      <c r="G103" s="271">
        <f t="shared" si="22"/>
        <v>0</v>
      </c>
      <c r="H103" s="129">
        <f t="shared" si="31"/>
        <v>0</v>
      </c>
      <c r="I103" s="129">
        <f>I104+I105</f>
        <v>0</v>
      </c>
      <c r="J103" s="271">
        <f t="shared" si="23"/>
        <v>0</v>
      </c>
      <c r="K103" s="129">
        <f t="shared" si="31"/>
        <v>0</v>
      </c>
      <c r="L103" s="129">
        <f>L104+L105</f>
        <v>0</v>
      </c>
    </row>
    <row r="104" spans="1:12" ht="60" hidden="1">
      <c r="A104" s="158" t="s">
        <v>17</v>
      </c>
      <c r="B104" s="36">
        <v>9000071600</v>
      </c>
      <c r="C104" s="36">
        <v>100</v>
      </c>
      <c r="D104" s="271">
        <f t="shared" si="20"/>
        <v>0</v>
      </c>
      <c r="E104" s="129"/>
      <c r="F104" s="129"/>
      <c r="G104" s="271">
        <f t="shared" si="22"/>
        <v>0</v>
      </c>
      <c r="H104" s="129"/>
      <c r="I104" s="129"/>
      <c r="J104" s="271">
        <f t="shared" si="23"/>
        <v>0</v>
      </c>
      <c r="K104" s="129"/>
      <c r="L104" s="129"/>
    </row>
    <row r="105" spans="1:12" ht="30" hidden="1">
      <c r="A105" s="146" t="s">
        <v>216</v>
      </c>
      <c r="B105" s="36">
        <v>9000071600</v>
      </c>
      <c r="C105" s="36">
        <v>200</v>
      </c>
      <c r="D105" s="271">
        <f t="shared" si="20"/>
        <v>0</v>
      </c>
      <c r="E105" s="129"/>
      <c r="F105" s="129"/>
      <c r="G105" s="271">
        <f t="shared" si="22"/>
        <v>0</v>
      </c>
      <c r="H105" s="129"/>
      <c r="I105" s="129"/>
      <c r="J105" s="271">
        <f t="shared" si="23"/>
        <v>0</v>
      </c>
      <c r="K105" s="129"/>
      <c r="L105" s="129"/>
    </row>
    <row r="106" spans="1:12" ht="15" hidden="1">
      <c r="A106" s="146" t="s">
        <v>433</v>
      </c>
      <c r="B106" s="36">
        <v>9000071610</v>
      </c>
      <c r="C106" s="36"/>
      <c r="D106" s="271">
        <f t="shared" si="20"/>
        <v>0</v>
      </c>
      <c r="E106" s="129">
        <f aca="true" t="shared" si="32" ref="E106:K106">E107+E108</f>
        <v>0</v>
      </c>
      <c r="F106" s="129">
        <f t="shared" si="32"/>
        <v>0</v>
      </c>
      <c r="G106" s="271">
        <f t="shared" si="22"/>
        <v>0</v>
      </c>
      <c r="H106" s="129">
        <f t="shared" si="32"/>
        <v>0</v>
      </c>
      <c r="I106" s="129">
        <f>I107+I108</f>
        <v>0</v>
      </c>
      <c r="J106" s="271">
        <f t="shared" si="23"/>
        <v>0</v>
      </c>
      <c r="K106" s="129">
        <f t="shared" si="32"/>
        <v>0</v>
      </c>
      <c r="L106" s="129">
        <f>L107+L108</f>
        <v>0</v>
      </c>
    </row>
    <row r="107" spans="1:12" ht="60" hidden="1">
      <c r="A107" s="158" t="s">
        <v>17</v>
      </c>
      <c r="B107" s="36">
        <v>9000071610</v>
      </c>
      <c r="C107" s="36">
        <v>100</v>
      </c>
      <c r="D107" s="271">
        <f t="shared" si="20"/>
        <v>0</v>
      </c>
      <c r="E107" s="129"/>
      <c r="F107" s="129"/>
      <c r="G107" s="271">
        <f t="shared" si="22"/>
        <v>0</v>
      </c>
      <c r="H107" s="129"/>
      <c r="I107" s="129"/>
      <c r="J107" s="271">
        <f t="shared" si="23"/>
        <v>0</v>
      </c>
      <c r="K107" s="129"/>
      <c r="L107" s="129"/>
    </row>
    <row r="108" spans="1:12" ht="30" hidden="1">
      <c r="A108" s="146" t="s">
        <v>216</v>
      </c>
      <c r="B108" s="36">
        <v>9000071610</v>
      </c>
      <c r="C108" s="36">
        <v>200</v>
      </c>
      <c r="D108" s="271">
        <f t="shared" si="20"/>
        <v>0</v>
      </c>
      <c r="E108" s="129"/>
      <c r="F108" s="129"/>
      <c r="G108" s="271">
        <f t="shared" si="22"/>
        <v>0</v>
      </c>
      <c r="H108" s="129"/>
      <c r="I108" s="129"/>
      <c r="J108" s="271">
        <f t="shared" si="23"/>
        <v>0</v>
      </c>
      <c r="K108" s="129"/>
      <c r="L108" s="129"/>
    </row>
    <row r="109" spans="1:12" ht="105" hidden="1">
      <c r="A109" s="146" t="s">
        <v>439</v>
      </c>
      <c r="B109" s="36">
        <v>9000072470</v>
      </c>
      <c r="C109" s="36"/>
      <c r="D109" s="271">
        <f t="shared" si="20"/>
        <v>0</v>
      </c>
      <c r="E109" s="129">
        <f aca="true" t="shared" si="33" ref="E109:L109">E110</f>
        <v>0</v>
      </c>
      <c r="F109" s="129">
        <f t="shared" si="33"/>
        <v>0</v>
      </c>
      <c r="G109" s="271">
        <f t="shared" si="22"/>
        <v>0</v>
      </c>
      <c r="H109" s="129">
        <f t="shared" si="33"/>
        <v>0</v>
      </c>
      <c r="I109" s="129">
        <f t="shared" si="33"/>
        <v>0</v>
      </c>
      <c r="J109" s="271">
        <f t="shared" si="23"/>
        <v>0</v>
      </c>
      <c r="K109" s="129">
        <f t="shared" si="33"/>
        <v>0</v>
      </c>
      <c r="L109" s="129">
        <f t="shared" si="33"/>
        <v>0</v>
      </c>
    </row>
    <row r="110" spans="1:12" ht="15" hidden="1">
      <c r="A110" s="158" t="s">
        <v>49</v>
      </c>
      <c r="B110" s="36">
        <v>9000072470</v>
      </c>
      <c r="C110" s="36">
        <v>300</v>
      </c>
      <c r="D110" s="271">
        <f t="shared" si="20"/>
        <v>0</v>
      </c>
      <c r="E110" s="129"/>
      <c r="F110" s="129"/>
      <c r="G110" s="271">
        <f t="shared" si="22"/>
        <v>0</v>
      </c>
      <c r="H110" s="129"/>
      <c r="I110" s="129"/>
      <c r="J110" s="271">
        <f t="shared" si="23"/>
        <v>0</v>
      </c>
      <c r="K110" s="129"/>
      <c r="L110" s="129"/>
    </row>
    <row r="111" spans="1:12" ht="45" hidden="1">
      <c r="A111" s="146" t="s">
        <v>440</v>
      </c>
      <c r="B111" s="36">
        <v>9000072480</v>
      </c>
      <c r="C111" s="36"/>
      <c r="D111" s="271">
        <f t="shared" si="20"/>
        <v>0</v>
      </c>
      <c r="E111" s="129">
        <f aca="true" t="shared" si="34" ref="E111:L113">E112</f>
        <v>0</v>
      </c>
      <c r="F111" s="129">
        <f t="shared" si="34"/>
        <v>0</v>
      </c>
      <c r="G111" s="271">
        <f t="shared" si="22"/>
        <v>0</v>
      </c>
      <c r="H111" s="129">
        <f t="shared" si="34"/>
        <v>0</v>
      </c>
      <c r="I111" s="129">
        <f t="shared" si="34"/>
        <v>0</v>
      </c>
      <c r="J111" s="271">
        <f t="shared" si="23"/>
        <v>0</v>
      </c>
      <c r="K111" s="129">
        <f t="shared" si="34"/>
        <v>0</v>
      </c>
      <c r="L111" s="129">
        <f t="shared" si="34"/>
        <v>0</v>
      </c>
    </row>
    <row r="112" spans="1:12" ht="15" hidden="1">
      <c r="A112" s="158" t="s">
        <v>49</v>
      </c>
      <c r="B112" s="36">
        <v>9000072480</v>
      </c>
      <c r="C112" s="36">
        <v>300</v>
      </c>
      <c r="D112" s="271">
        <f t="shared" si="20"/>
        <v>0</v>
      </c>
      <c r="E112" s="129"/>
      <c r="F112" s="129"/>
      <c r="G112" s="271">
        <f t="shared" si="22"/>
        <v>0</v>
      </c>
      <c r="H112" s="129"/>
      <c r="I112" s="129"/>
      <c r="J112" s="271">
        <f t="shared" si="23"/>
        <v>0</v>
      </c>
      <c r="K112" s="129"/>
      <c r="L112" s="129"/>
    </row>
    <row r="113" spans="1:12" ht="75" hidden="1">
      <c r="A113" s="26" t="s">
        <v>235</v>
      </c>
      <c r="B113" s="36">
        <v>9000072490</v>
      </c>
      <c r="C113" s="36"/>
      <c r="D113" s="271">
        <f>E113+F113</f>
        <v>0</v>
      </c>
      <c r="E113" s="129">
        <f t="shared" si="34"/>
        <v>0</v>
      </c>
      <c r="F113" s="129">
        <f t="shared" si="34"/>
        <v>0</v>
      </c>
      <c r="G113" s="271">
        <f>H113+I113</f>
        <v>0</v>
      </c>
      <c r="H113" s="129">
        <f t="shared" si="34"/>
        <v>0</v>
      </c>
      <c r="I113" s="129">
        <f t="shared" si="34"/>
        <v>0</v>
      </c>
      <c r="J113" s="271">
        <f>K113+L113</f>
        <v>0</v>
      </c>
      <c r="K113" s="129">
        <f t="shared" si="34"/>
        <v>0</v>
      </c>
      <c r="L113" s="129">
        <f t="shared" si="34"/>
        <v>0</v>
      </c>
    </row>
    <row r="114" spans="1:12" ht="15" hidden="1">
      <c r="A114" s="158" t="s">
        <v>49</v>
      </c>
      <c r="B114" s="36">
        <v>9000072490</v>
      </c>
      <c r="C114" s="36">
        <v>300</v>
      </c>
      <c r="D114" s="271">
        <f>E114+F114</f>
        <v>0</v>
      </c>
      <c r="E114" s="129"/>
      <c r="F114" s="129"/>
      <c r="G114" s="271">
        <f>H114+I114</f>
        <v>0</v>
      </c>
      <c r="H114" s="129"/>
      <c r="I114" s="129"/>
      <c r="J114" s="271">
        <f>K114+L114</f>
        <v>0</v>
      </c>
      <c r="K114" s="129"/>
      <c r="L114" s="129"/>
    </row>
    <row r="115" spans="1:12" ht="30" hidden="1">
      <c r="A115" s="146" t="s">
        <v>441</v>
      </c>
      <c r="B115" s="36">
        <v>9000072500</v>
      </c>
      <c r="C115" s="36"/>
      <c r="D115" s="271">
        <f t="shared" si="20"/>
        <v>0</v>
      </c>
      <c r="E115" s="129">
        <f aca="true" t="shared" si="35" ref="E115:L115">E116</f>
        <v>0</v>
      </c>
      <c r="F115" s="129">
        <f t="shared" si="35"/>
        <v>0</v>
      </c>
      <c r="G115" s="271">
        <f t="shared" si="22"/>
        <v>0</v>
      </c>
      <c r="H115" s="129">
        <f t="shared" si="35"/>
        <v>0</v>
      </c>
      <c r="I115" s="129">
        <f t="shared" si="35"/>
        <v>0</v>
      </c>
      <c r="J115" s="271">
        <f t="shared" si="23"/>
        <v>0</v>
      </c>
      <c r="K115" s="129">
        <f t="shared" si="35"/>
        <v>0</v>
      </c>
      <c r="L115" s="129">
        <f t="shared" si="35"/>
        <v>0</v>
      </c>
    </row>
    <row r="116" spans="1:12" ht="15" hidden="1">
      <c r="A116" s="158" t="s">
        <v>49</v>
      </c>
      <c r="B116" s="36">
        <v>9000072500</v>
      </c>
      <c r="C116" s="36">
        <v>300</v>
      </c>
      <c r="D116" s="271">
        <f t="shared" si="20"/>
        <v>0</v>
      </c>
      <c r="E116" s="129"/>
      <c r="F116" s="129"/>
      <c r="G116" s="271">
        <f t="shared" si="22"/>
        <v>0</v>
      </c>
      <c r="H116" s="129"/>
      <c r="I116" s="129"/>
      <c r="J116" s="271">
        <f t="shared" si="23"/>
        <v>0</v>
      </c>
      <c r="K116" s="129"/>
      <c r="L116" s="129"/>
    </row>
    <row r="117" spans="1:12" ht="30" hidden="1">
      <c r="A117" s="145" t="s">
        <v>427</v>
      </c>
      <c r="B117" s="36">
        <v>9000072650</v>
      </c>
      <c r="C117" s="36"/>
      <c r="D117" s="271">
        <f t="shared" si="20"/>
        <v>0</v>
      </c>
      <c r="E117" s="129">
        <f aca="true" t="shared" si="36" ref="E117:K117">E118+E119</f>
        <v>0</v>
      </c>
      <c r="F117" s="129">
        <f t="shared" si="36"/>
        <v>0</v>
      </c>
      <c r="G117" s="271">
        <f t="shared" si="22"/>
        <v>0</v>
      </c>
      <c r="H117" s="129">
        <f t="shared" si="36"/>
        <v>0</v>
      </c>
      <c r="I117" s="129">
        <f>I118+I119</f>
        <v>0</v>
      </c>
      <c r="J117" s="271">
        <f t="shared" si="23"/>
        <v>0</v>
      </c>
      <c r="K117" s="129">
        <f t="shared" si="36"/>
        <v>0</v>
      </c>
      <c r="L117" s="129">
        <f>L118+L119</f>
        <v>0</v>
      </c>
    </row>
    <row r="118" spans="1:12" ht="15" hidden="1">
      <c r="A118" s="158" t="s">
        <v>27</v>
      </c>
      <c r="B118" s="36">
        <v>9000072650</v>
      </c>
      <c r="C118" s="36">
        <v>500</v>
      </c>
      <c r="D118" s="271">
        <f t="shared" si="20"/>
        <v>0</v>
      </c>
      <c r="E118" s="129"/>
      <c r="F118" s="129"/>
      <c r="G118" s="271">
        <f t="shared" si="22"/>
        <v>0</v>
      </c>
      <c r="H118" s="129"/>
      <c r="I118" s="129"/>
      <c r="J118" s="271">
        <f t="shared" si="23"/>
        <v>0</v>
      </c>
      <c r="K118" s="129"/>
      <c r="L118" s="129"/>
    </row>
    <row r="119" spans="1:12" ht="30" hidden="1">
      <c r="A119" s="158" t="s">
        <v>46</v>
      </c>
      <c r="B119" s="36">
        <v>9000072650</v>
      </c>
      <c r="C119" s="36">
        <v>600</v>
      </c>
      <c r="D119" s="271">
        <f t="shared" si="20"/>
        <v>0</v>
      </c>
      <c r="E119" s="129"/>
      <c r="F119" s="129"/>
      <c r="G119" s="271">
        <f t="shared" si="22"/>
        <v>0</v>
      </c>
      <c r="H119" s="129"/>
      <c r="I119" s="129"/>
      <c r="J119" s="271">
        <f t="shared" si="23"/>
        <v>0</v>
      </c>
      <c r="K119" s="129"/>
      <c r="L119" s="129"/>
    </row>
    <row r="120" spans="1:12" ht="45" hidden="1">
      <c r="A120" s="146" t="s">
        <v>437</v>
      </c>
      <c r="B120" s="36">
        <v>9000072950</v>
      </c>
      <c r="C120" s="36"/>
      <c r="D120" s="271">
        <f t="shared" si="20"/>
        <v>0</v>
      </c>
      <c r="E120" s="129">
        <f aca="true" t="shared" si="37" ref="E120:L122">E121</f>
        <v>0</v>
      </c>
      <c r="F120" s="129">
        <f t="shared" si="37"/>
        <v>0</v>
      </c>
      <c r="G120" s="271">
        <f t="shared" si="22"/>
        <v>0</v>
      </c>
      <c r="H120" s="129">
        <f t="shared" si="37"/>
        <v>0</v>
      </c>
      <c r="I120" s="129">
        <f t="shared" si="37"/>
        <v>0</v>
      </c>
      <c r="J120" s="271">
        <f t="shared" si="23"/>
        <v>0</v>
      </c>
      <c r="K120" s="129">
        <f t="shared" si="37"/>
        <v>0</v>
      </c>
      <c r="L120" s="129">
        <f t="shared" si="37"/>
        <v>0</v>
      </c>
    </row>
    <row r="121" spans="1:12" ht="30" hidden="1">
      <c r="A121" s="158" t="s">
        <v>173</v>
      </c>
      <c r="B121" s="36">
        <v>9000072950</v>
      </c>
      <c r="C121" s="36">
        <v>400</v>
      </c>
      <c r="D121" s="271">
        <f t="shared" si="20"/>
        <v>0</v>
      </c>
      <c r="E121" s="129"/>
      <c r="F121" s="129"/>
      <c r="G121" s="271">
        <f t="shared" si="22"/>
        <v>0</v>
      </c>
      <c r="H121" s="129"/>
      <c r="I121" s="129"/>
      <c r="J121" s="271">
        <f t="shared" si="23"/>
        <v>0</v>
      </c>
      <c r="K121" s="129"/>
      <c r="L121" s="129"/>
    </row>
    <row r="122" spans="1:12" ht="45" hidden="1">
      <c r="A122" s="146" t="s">
        <v>437</v>
      </c>
      <c r="B122" s="36">
        <v>9000072960</v>
      </c>
      <c r="C122" s="36"/>
      <c r="D122" s="271">
        <f>E122+F122</f>
        <v>0</v>
      </c>
      <c r="E122" s="129">
        <f t="shared" si="37"/>
        <v>0</v>
      </c>
      <c r="F122" s="129">
        <f t="shared" si="37"/>
        <v>0</v>
      </c>
      <c r="G122" s="271">
        <f>H122+I122</f>
        <v>0</v>
      </c>
      <c r="H122" s="129">
        <f t="shared" si="37"/>
        <v>0</v>
      </c>
      <c r="I122" s="129">
        <f t="shared" si="37"/>
        <v>0</v>
      </c>
      <c r="J122" s="271">
        <f>K122+L122</f>
        <v>0</v>
      </c>
      <c r="K122" s="129">
        <f t="shared" si="37"/>
        <v>0</v>
      </c>
      <c r="L122" s="129">
        <f t="shared" si="37"/>
        <v>0</v>
      </c>
    </row>
    <row r="123" spans="1:12" ht="30" hidden="1">
      <c r="A123" s="158" t="s">
        <v>173</v>
      </c>
      <c r="B123" s="36">
        <v>9000072960</v>
      </c>
      <c r="C123" s="36">
        <v>400</v>
      </c>
      <c r="D123" s="271">
        <f>E123+F123</f>
        <v>0</v>
      </c>
      <c r="E123" s="129"/>
      <c r="F123" s="129"/>
      <c r="G123" s="271">
        <f>H123+I123</f>
        <v>0</v>
      </c>
      <c r="H123" s="129"/>
      <c r="I123" s="129"/>
      <c r="J123" s="271">
        <f>K123+L123</f>
        <v>0</v>
      </c>
      <c r="K123" s="129"/>
      <c r="L123" s="129"/>
    </row>
    <row r="124" spans="1:12" ht="45" hidden="1">
      <c r="A124" s="146" t="s">
        <v>437</v>
      </c>
      <c r="B124" s="36" t="s">
        <v>409</v>
      </c>
      <c r="C124" s="36"/>
      <c r="D124" s="271">
        <f t="shared" si="20"/>
        <v>0</v>
      </c>
      <c r="E124" s="129">
        <f aca="true" t="shared" si="38" ref="E124:L126">E125</f>
        <v>0</v>
      </c>
      <c r="F124" s="129">
        <f t="shared" si="38"/>
        <v>0</v>
      </c>
      <c r="G124" s="271">
        <f t="shared" si="22"/>
        <v>0</v>
      </c>
      <c r="H124" s="129">
        <f t="shared" si="38"/>
        <v>0</v>
      </c>
      <c r="I124" s="129">
        <f t="shared" si="38"/>
        <v>0</v>
      </c>
      <c r="J124" s="271">
        <f t="shared" si="23"/>
        <v>0</v>
      </c>
      <c r="K124" s="129">
        <f t="shared" si="38"/>
        <v>0</v>
      </c>
      <c r="L124" s="129">
        <f t="shared" si="38"/>
        <v>0</v>
      </c>
    </row>
    <row r="125" spans="1:12" ht="30" hidden="1">
      <c r="A125" s="158" t="s">
        <v>173</v>
      </c>
      <c r="B125" s="36" t="s">
        <v>409</v>
      </c>
      <c r="C125" s="36">
        <v>400</v>
      </c>
      <c r="D125" s="271">
        <f t="shared" si="20"/>
        <v>0</v>
      </c>
      <c r="E125" s="129"/>
      <c r="F125" s="129"/>
      <c r="G125" s="271">
        <f t="shared" si="22"/>
        <v>0</v>
      </c>
      <c r="H125" s="129"/>
      <c r="I125" s="129"/>
      <c r="J125" s="271">
        <f t="shared" si="23"/>
        <v>0</v>
      </c>
      <c r="K125" s="129"/>
      <c r="L125" s="129"/>
    </row>
    <row r="126" spans="1:12" ht="45" hidden="1">
      <c r="A126" s="146" t="s">
        <v>437</v>
      </c>
      <c r="B126" s="36">
        <v>9000072950</v>
      </c>
      <c r="C126" s="36"/>
      <c r="D126" s="271">
        <f t="shared" si="20"/>
        <v>0</v>
      </c>
      <c r="E126" s="129">
        <f t="shared" si="38"/>
        <v>0</v>
      </c>
      <c r="F126" s="129">
        <f t="shared" si="38"/>
        <v>0</v>
      </c>
      <c r="G126" s="271">
        <f t="shared" si="22"/>
        <v>0</v>
      </c>
      <c r="H126" s="129">
        <f t="shared" si="38"/>
        <v>0</v>
      </c>
      <c r="I126" s="129">
        <f t="shared" si="38"/>
        <v>0</v>
      </c>
      <c r="J126" s="271">
        <f t="shared" si="23"/>
        <v>0</v>
      </c>
      <c r="K126" s="129">
        <f t="shared" si="38"/>
        <v>0</v>
      </c>
      <c r="L126" s="129">
        <f t="shared" si="38"/>
        <v>0</v>
      </c>
    </row>
    <row r="127" spans="1:12" ht="30" hidden="1">
      <c r="A127" s="158" t="s">
        <v>173</v>
      </c>
      <c r="B127" s="36">
        <v>9000072950</v>
      </c>
      <c r="C127" s="36">
        <v>400</v>
      </c>
      <c r="D127" s="271">
        <f t="shared" si="20"/>
        <v>0</v>
      </c>
      <c r="E127" s="129"/>
      <c r="F127" s="129"/>
      <c r="G127" s="271">
        <f t="shared" si="22"/>
        <v>0</v>
      </c>
      <c r="H127" s="129"/>
      <c r="I127" s="129"/>
      <c r="J127" s="271">
        <f t="shared" si="23"/>
        <v>0</v>
      </c>
      <c r="K127" s="129"/>
      <c r="L127" s="129"/>
    </row>
    <row r="128" spans="1:12" ht="30">
      <c r="A128" s="146" t="s">
        <v>430</v>
      </c>
      <c r="B128" s="36">
        <v>9000090010</v>
      </c>
      <c r="C128" s="36"/>
      <c r="D128" s="271">
        <f t="shared" si="20"/>
        <v>750</v>
      </c>
      <c r="E128" s="129">
        <f>E129+E130+E131</f>
        <v>750</v>
      </c>
      <c r="F128" s="129">
        <f aca="true" t="shared" si="39" ref="F128:L128">F129</f>
        <v>0</v>
      </c>
      <c r="G128" s="271">
        <f t="shared" si="22"/>
        <v>750</v>
      </c>
      <c r="H128" s="129">
        <f>H129+H130+H131</f>
        <v>750</v>
      </c>
      <c r="I128" s="129">
        <f t="shared" si="39"/>
        <v>0</v>
      </c>
      <c r="J128" s="271">
        <f t="shared" si="23"/>
        <v>750</v>
      </c>
      <c r="K128" s="129">
        <f>K129+K130+K131</f>
        <v>750</v>
      </c>
      <c r="L128" s="129">
        <f t="shared" si="39"/>
        <v>0</v>
      </c>
    </row>
    <row r="129" spans="1:12" ht="60">
      <c r="A129" s="160" t="s">
        <v>17</v>
      </c>
      <c r="B129" s="36">
        <v>9000090010</v>
      </c>
      <c r="C129" s="161">
        <v>100</v>
      </c>
      <c r="D129" s="271">
        <f t="shared" si="20"/>
        <v>450</v>
      </c>
      <c r="E129" s="129">
        <v>450</v>
      </c>
      <c r="F129" s="129"/>
      <c r="G129" s="271">
        <f t="shared" si="22"/>
        <v>450</v>
      </c>
      <c r="H129" s="129">
        <v>450</v>
      </c>
      <c r="I129" s="129"/>
      <c r="J129" s="271">
        <f t="shared" si="23"/>
        <v>450</v>
      </c>
      <c r="K129" s="129">
        <v>450</v>
      </c>
      <c r="L129" s="129"/>
    </row>
    <row r="130" spans="1:12" ht="30">
      <c r="A130" s="146" t="s">
        <v>216</v>
      </c>
      <c r="B130" s="36">
        <v>9000090010</v>
      </c>
      <c r="C130" s="36">
        <v>200</v>
      </c>
      <c r="D130" s="271">
        <f>E130+F130</f>
        <v>295</v>
      </c>
      <c r="E130" s="129">
        <v>295</v>
      </c>
      <c r="F130" s="129"/>
      <c r="G130" s="271">
        <f>H130+I130</f>
        <v>295</v>
      </c>
      <c r="H130" s="129">
        <v>295</v>
      </c>
      <c r="I130" s="129"/>
      <c r="J130" s="271">
        <f>K130+L130</f>
        <v>295</v>
      </c>
      <c r="K130" s="129">
        <v>295</v>
      </c>
      <c r="L130" s="129"/>
    </row>
    <row r="131" spans="1:12" ht="15">
      <c r="A131" s="158" t="s">
        <v>21</v>
      </c>
      <c r="B131" s="36">
        <v>9000090010</v>
      </c>
      <c r="C131" s="36">
        <v>800</v>
      </c>
      <c r="D131" s="271">
        <f>E131+F131</f>
        <v>5</v>
      </c>
      <c r="E131" s="129">
        <v>5</v>
      </c>
      <c r="F131" s="129"/>
      <c r="G131" s="271">
        <f>H131+I131</f>
        <v>5</v>
      </c>
      <c r="H131" s="129">
        <v>5</v>
      </c>
      <c r="I131" s="129"/>
      <c r="J131" s="271">
        <f>K131+L131</f>
        <v>5</v>
      </c>
      <c r="K131" s="129">
        <v>5</v>
      </c>
      <c r="L131" s="129"/>
    </row>
    <row r="132" spans="1:12" ht="15">
      <c r="A132" s="158" t="s">
        <v>412</v>
      </c>
      <c r="B132" s="36">
        <v>9000090020</v>
      </c>
      <c r="C132" s="36"/>
      <c r="D132" s="271">
        <f t="shared" si="20"/>
        <v>24650</v>
      </c>
      <c r="E132" s="129">
        <f aca="true" t="shared" si="40" ref="E132:K132">E133+E134+E135</f>
        <v>24650</v>
      </c>
      <c r="F132" s="129">
        <f t="shared" si="40"/>
        <v>0</v>
      </c>
      <c r="G132" s="271">
        <f t="shared" si="22"/>
        <v>24650</v>
      </c>
      <c r="H132" s="129">
        <f t="shared" si="40"/>
        <v>24650</v>
      </c>
      <c r="I132" s="129">
        <f>I133+I134+I135</f>
        <v>0</v>
      </c>
      <c r="J132" s="271">
        <f t="shared" si="23"/>
        <v>24650</v>
      </c>
      <c r="K132" s="129">
        <f t="shared" si="40"/>
        <v>24650</v>
      </c>
      <c r="L132" s="129">
        <f>L133+L134+L135</f>
        <v>0</v>
      </c>
    </row>
    <row r="133" spans="1:12" ht="60">
      <c r="A133" s="158" t="s">
        <v>17</v>
      </c>
      <c r="B133" s="36">
        <v>9000090020</v>
      </c>
      <c r="C133" s="36">
        <v>100</v>
      </c>
      <c r="D133" s="271">
        <f t="shared" si="20"/>
        <v>19300</v>
      </c>
      <c r="E133" s="129">
        <v>19300</v>
      </c>
      <c r="F133" s="129"/>
      <c r="G133" s="271">
        <f t="shared" si="22"/>
        <v>19300</v>
      </c>
      <c r="H133" s="129">
        <v>19300</v>
      </c>
      <c r="I133" s="129"/>
      <c r="J133" s="271">
        <f t="shared" si="23"/>
        <v>19300</v>
      </c>
      <c r="K133" s="129">
        <v>19300</v>
      </c>
      <c r="L133" s="129"/>
    </row>
    <row r="134" spans="1:12" ht="30">
      <c r="A134" s="146" t="s">
        <v>216</v>
      </c>
      <c r="B134" s="36">
        <v>9000090020</v>
      </c>
      <c r="C134" s="36">
        <v>200</v>
      </c>
      <c r="D134" s="271">
        <f t="shared" si="20"/>
        <v>4875</v>
      </c>
      <c r="E134" s="129">
        <v>4875</v>
      </c>
      <c r="F134" s="129"/>
      <c r="G134" s="271">
        <f t="shared" si="22"/>
        <v>4875</v>
      </c>
      <c r="H134" s="129">
        <v>4875</v>
      </c>
      <c r="I134" s="129"/>
      <c r="J134" s="271">
        <f t="shared" si="23"/>
        <v>4875</v>
      </c>
      <c r="K134" s="129">
        <v>4875</v>
      </c>
      <c r="L134" s="129"/>
    </row>
    <row r="135" spans="1:12" ht="15">
      <c r="A135" s="158" t="s">
        <v>21</v>
      </c>
      <c r="B135" s="36">
        <v>9000090020</v>
      </c>
      <c r="C135" s="36">
        <v>800</v>
      </c>
      <c r="D135" s="271">
        <f t="shared" si="20"/>
        <v>475</v>
      </c>
      <c r="E135" s="129">
        <v>475</v>
      </c>
      <c r="F135" s="129"/>
      <c r="G135" s="271">
        <f t="shared" si="22"/>
        <v>475</v>
      </c>
      <c r="H135" s="129">
        <v>475</v>
      </c>
      <c r="I135" s="129"/>
      <c r="J135" s="271">
        <f t="shared" si="23"/>
        <v>475</v>
      </c>
      <c r="K135" s="129">
        <v>475</v>
      </c>
      <c r="L135" s="129"/>
    </row>
    <row r="136" spans="1:12" ht="30">
      <c r="A136" s="158" t="s">
        <v>414</v>
      </c>
      <c r="B136" s="36">
        <v>9000090030</v>
      </c>
      <c r="C136" s="36"/>
      <c r="D136" s="271">
        <f t="shared" si="20"/>
        <v>350</v>
      </c>
      <c r="E136" s="129">
        <f>E137+E138</f>
        <v>350</v>
      </c>
      <c r="F136" s="129">
        <f>F138</f>
        <v>0</v>
      </c>
      <c r="G136" s="271">
        <f t="shared" si="22"/>
        <v>350</v>
      </c>
      <c r="H136" s="129">
        <f>H137+H138</f>
        <v>350</v>
      </c>
      <c r="I136" s="129">
        <f>I138</f>
        <v>0</v>
      </c>
      <c r="J136" s="271">
        <f t="shared" si="23"/>
        <v>350</v>
      </c>
      <c r="K136" s="129">
        <f>K137+K138</f>
        <v>350</v>
      </c>
      <c r="L136" s="129">
        <f>L138</f>
        <v>0</v>
      </c>
    </row>
    <row r="137" spans="1:12" ht="15">
      <c r="A137" s="158" t="s">
        <v>49</v>
      </c>
      <c r="B137" s="36">
        <v>9000090030</v>
      </c>
      <c r="C137" s="36">
        <v>300</v>
      </c>
      <c r="D137" s="271">
        <f>E137+F137</f>
        <v>50</v>
      </c>
      <c r="E137" s="129">
        <v>50</v>
      </c>
      <c r="F137" s="129"/>
      <c r="G137" s="271">
        <f>H137+I137</f>
        <v>50</v>
      </c>
      <c r="H137" s="129">
        <v>50</v>
      </c>
      <c r="I137" s="129"/>
      <c r="J137" s="271">
        <f>K137+L137</f>
        <v>50</v>
      </c>
      <c r="K137" s="129">
        <v>50</v>
      </c>
      <c r="L137" s="129"/>
    </row>
    <row r="138" spans="1:12" ht="15">
      <c r="A138" s="158" t="s">
        <v>21</v>
      </c>
      <c r="B138" s="36">
        <v>9000090030</v>
      </c>
      <c r="C138" s="36">
        <v>800</v>
      </c>
      <c r="D138" s="271">
        <f t="shared" si="20"/>
        <v>300</v>
      </c>
      <c r="E138" s="129">
        <v>300</v>
      </c>
      <c r="F138" s="129"/>
      <c r="G138" s="271">
        <f t="shared" si="22"/>
        <v>300</v>
      </c>
      <c r="H138" s="129">
        <v>300</v>
      </c>
      <c r="I138" s="129"/>
      <c r="J138" s="271">
        <f t="shared" si="23"/>
        <v>300</v>
      </c>
      <c r="K138" s="129">
        <v>300</v>
      </c>
      <c r="L138" s="129"/>
    </row>
    <row r="139" spans="1:12" ht="30">
      <c r="A139" s="158" t="s">
        <v>415</v>
      </c>
      <c r="B139" s="36">
        <v>9000090040</v>
      </c>
      <c r="C139" s="36"/>
      <c r="D139" s="271">
        <f t="shared" si="20"/>
        <v>510</v>
      </c>
      <c r="E139" s="129">
        <f aca="true" t="shared" si="41" ref="E139:K139">E140+E141+E142</f>
        <v>510</v>
      </c>
      <c r="F139" s="129">
        <f t="shared" si="41"/>
        <v>0</v>
      </c>
      <c r="G139" s="271">
        <f t="shared" si="22"/>
        <v>510</v>
      </c>
      <c r="H139" s="129">
        <f t="shared" si="41"/>
        <v>510</v>
      </c>
      <c r="I139" s="129">
        <f>I140+I141+I142</f>
        <v>0</v>
      </c>
      <c r="J139" s="271">
        <f t="shared" si="23"/>
        <v>510</v>
      </c>
      <c r="K139" s="129">
        <f t="shared" si="41"/>
        <v>510</v>
      </c>
      <c r="L139" s="129">
        <f>L140+L141+L142</f>
        <v>0</v>
      </c>
    </row>
    <row r="140" spans="1:12" ht="30">
      <c r="A140" s="146" t="s">
        <v>216</v>
      </c>
      <c r="B140" s="36">
        <v>9000090040</v>
      </c>
      <c r="C140" s="36">
        <v>200</v>
      </c>
      <c r="D140" s="271">
        <f t="shared" si="20"/>
        <v>400</v>
      </c>
      <c r="E140" s="129">
        <v>400</v>
      </c>
      <c r="F140" s="129"/>
      <c r="G140" s="271">
        <f t="shared" si="22"/>
        <v>400</v>
      </c>
      <c r="H140" s="129">
        <v>400</v>
      </c>
      <c r="I140" s="129"/>
      <c r="J140" s="271">
        <f t="shared" si="23"/>
        <v>400</v>
      </c>
      <c r="K140" s="129">
        <v>400</v>
      </c>
      <c r="L140" s="129"/>
    </row>
    <row r="141" spans="1:12" ht="15">
      <c r="A141" s="158" t="s">
        <v>49</v>
      </c>
      <c r="B141" s="36">
        <v>9000090040</v>
      </c>
      <c r="C141" s="36">
        <v>300</v>
      </c>
      <c r="D141" s="271">
        <f t="shared" si="20"/>
        <v>50</v>
      </c>
      <c r="E141" s="129">
        <v>50</v>
      </c>
      <c r="F141" s="129"/>
      <c r="G141" s="271">
        <f t="shared" si="22"/>
        <v>50</v>
      </c>
      <c r="H141" s="129">
        <v>50</v>
      </c>
      <c r="I141" s="129"/>
      <c r="J141" s="271">
        <f t="shared" si="23"/>
        <v>50</v>
      </c>
      <c r="K141" s="129">
        <v>50</v>
      </c>
      <c r="L141" s="129"/>
    </row>
    <row r="142" spans="1:12" ht="15">
      <c r="A142" s="158" t="s">
        <v>21</v>
      </c>
      <c r="B142" s="36">
        <v>9000090040</v>
      </c>
      <c r="C142" s="36">
        <v>800</v>
      </c>
      <c r="D142" s="271">
        <f t="shared" si="20"/>
        <v>60</v>
      </c>
      <c r="E142" s="129">
        <v>60</v>
      </c>
      <c r="F142" s="129"/>
      <c r="G142" s="271">
        <f t="shared" si="22"/>
        <v>60</v>
      </c>
      <c r="H142" s="129">
        <v>60</v>
      </c>
      <c r="I142" s="129"/>
      <c r="J142" s="271">
        <f t="shared" si="23"/>
        <v>60</v>
      </c>
      <c r="K142" s="129">
        <v>60</v>
      </c>
      <c r="L142" s="129"/>
    </row>
    <row r="143" spans="1:12" ht="48.75" customHeight="1">
      <c r="A143" s="158" t="s">
        <v>76</v>
      </c>
      <c r="B143" s="36">
        <v>9000090050</v>
      </c>
      <c r="C143" s="36"/>
      <c r="D143" s="271">
        <f t="shared" si="20"/>
        <v>270</v>
      </c>
      <c r="E143" s="129">
        <f aca="true" t="shared" si="42" ref="E143:K143">E144+E145</f>
        <v>270</v>
      </c>
      <c r="F143" s="129">
        <f t="shared" si="42"/>
        <v>0</v>
      </c>
      <c r="G143" s="271">
        <f t="shared" si="22"/>
        <v>270</v>
      </c>
      <c r="H143" s="129">
        <f t="shared" si="42"/>
        <v>270</v>
      </c>
      <c r="I143" s="129">
        <f>I144+I145</f>
        <v>0</v>
      </c>
      <c r="J143" s="271">
        <f t="shared" si="23"/>
        <v>270</v>
      </c>
      <c r="K143" s="129">
        <f t="shared" si="42"/>
        <v>270</v>
      </c>
      <c r="L143" s="129">
        <f>L144+L145</f>
        <v>0</v>
      </c>
    </row>
    <row r="144" spans="1:12" ht="30">
      <c r="A144" s="146" t="s">
        <v>216</v>
      </c>
      <c r="B144" s="36">
        <v>9000090050</v>
      </c>
      <c r="C144" s="36">
        <v>200</v>
      </c>
      <c r="D144" s="271">
        <f t="shared" si="20"/>
        <v>250</v>
      </c>
      <c r="E144" s="129">
        <v>250</v>
      </c>
      <c r="F144" s="129"/>
      <c r="G144" s="271">
        <f t="shared" si="22"/>
        <v>250</v>
      </c>
      <c r="H144" s="129">
        <v>250</v>
      </c>
      <c r="I144" s="129"/>
      <c r="J144" s="271">
        <f t="shared" si="23"/>
        <v>250</v>
      </c>
      <c r="K144" s="129">
        <v>250</v>
      </c>
      <c r="L144" s="129"/>
    </row>
    <row r="145" spans="1:12" ht="15">
      <c r="A145" s="158" t="s">
        <v>21</v>
      </c>
      <c r="B145" s="36">
        <v>9000090050</v>
      </c>
      <c r="C145" s="36">
        <v>800</v>
      </c>
      <c r="D145" s="271">
        <f t="shared" si="20"/>
        <v>20</v>
      </c>
      <c r="E145" s="129">
        <v>20</v>
      </c>
      <c r="F145" s="129"/>
      <c r="G145" s="271">
        <f t="shared" si="22"/>
        <v>20</v>
      </c>
      <c r="H145" s="129">
        <v>20</v>
      </c>
      <c r="I145" s="129"/>
      <c r="J145" s="271">
        <f t="shared" si="23"/>
        <v>20</v>
      </c>
      <c r="K145" s="129">
        <v>20</v>
      </c>
      <c r="L145" s="129"/>
    </row>
    <row r="146" spans="1:12" ht="15">
      <c r="A146" s="158" t="s">
        <v>416</v>
      </c>
      <c r="B146" s="36">
        <v>9000090060</v>
      </c>
      <c r="C146" s="36"/>
      <c r="D146" s="271">
        <f t="shared" si="20"/>
        <v>10</v>
      </c>
      <c r="E146" s="129">
        <f aca="true" t="shared" si="43" ref="E146:L146">E147</f>
        <v>10</v>
      </c>
      <c r="F146" s="129">
        <f t="shared" si="43"/>
        <v>0</v>
      </c>
      <c r="G146" s="271">
        <f t="shared" si="22"/>
        <v>10</v>
      </c>
      <c r="H146" s="129">
        <f t="shared" si="43"/>
        <v>10</v>
      </c>
      <c r="I146" s="129">
        <f t="shared" si="43"/>
        <v>0</v>
      </c>
      <c r="J146" s="271">
        <f t="shared" si="23"/>
        <v>10</v>
      </c>
      <c r="K146" s="129">
        <f t="shared" si="43"/>
        <v>10</v>
      </c>
      <c r="L146" s="129">
        <f t="shared" si="43"/>
        <v>0</v>
      </c>
    </row>
    <row r="147" spans="1:12" ht="30">
      <c r="A147" s="146" t="s">
        <v>216</v>
      </c>
      <c r="B147" s="36">
        <v>9000090060</v>
      </c>
      <c r="C147" s="36">
        <v>200</v>
      </c>
      <c r="D147" s="271">
        <f t="shared" si="20"/>
        <v>10</v>
      </c>
      <c r="E147" s="129">
        <v>10</v>
      </c>
      <c r="F147" s="129"/>
      <c r="G147" s="271">
        <f t="shared" si="22"/>
        <v>10</v>
      </c>
      <c r="H147" s="129">
        <v>10</v>
      </c>
      <c r="I147" s="129"/>
      <c r="J147" s="271">
        <f t="shared" si="23"/>
        <v>10</v>
      </c>
      <c r="K147" s="129">
        <v>10</v>
      </c>
      <c r="L147" s="129"/>
    </row>
    <row r="148" spans="1:12" ht="30">
      <c r="A148" s="158" t="s">
        <v>422</v>
      </c>
      <c r="B148" s="36">
        <v>9000090070</v>
      </c>
      <c r="C148" s="36"/>
      <c r="D148" s="271">
        <f t="shared" si="20"/>
        <v>7550</v>
      </c>
      <c r="E148" s="129">
        <f aca="true" t="shared" si="44" ref="E148:K148">E149+E150+E151</f>
        <v>7550</v>
      </c>
      <c r="F148" s="129">
        <f t="shared" si="44"/>
        <v>0</v>
      </c>
      <c r="G148" s="271">
        <f t="shared" si="22"/>
        <v>7550</v>
      </c>
      <c r="H148" s="129">
        <f t="shared" si="44"/>
        <v>7550</v>
      </c>
      <c r="I148" s="129">
        <f>I149+I150+I151</f>
        <v>0</v>
      </c>
      <c r="J148" s="271">
        <f t="shared" si="23"/>
        <v>7550</v>
      </c>
      <c r="K148" s="129">
        <f t="shared" si="44"/>
        <v>7550</v>
      </c>
      <c r="L148" s="129">
        <f>L149+L150+L151</f>
        <v>0</v>
      </c>
    </row>
    <row r="149" spans="1:12" ht="60">
      <c r="A149" s="158" t="s">
        <v>17</v>
      </c>
      <c r="B149" s="36">
        <v>9000090070</v>
      </c>
      <c r="C149" s="36">
        <v>100</v>
      </c>
      <c r="D149" s="271">
        <f t="shared" si="20"/>
        <v>4000</v>
      </c>
      <c r="E149" s="129">
        <v>4000</v>
      </c>
      <c r="F149" s="129"/>
      <c r="G149" s="271">
        <f t="shared" si="22"/>
        <v>4000</v>
      </c>
      <c r="H149" s="129">
        <v>4000</v>
      </c>
      <c r="I149" s="129"/>
      <c r="J149" s="271">
        <f t="shared" si="23"/>
        <v>4000</v>
      </c>
      <c r="K149" s="129">
        <v>4000</v>
      </c>
      <c r="L149" s="129"/>
    </row>
    <row r="150" spans="1:12" ht="30">
      <c r="A150" s="146" t="s">
        <v>216</v>
      </c>
      <c r="B150" s="36">
        <v>9000090070</v>
      </c>
      <c r="C150" s="36">
        <v>200</v>
      </c>
      <c r="D150" s="271">
        <f t="shared" si="20"/>
        <v>3500</v>
      </c>
      <c r="E150" s="129">
        <v>3500</v>
      </c>
      <c r="F150" s="129"/>
      <c r="G150" s="271">
        <f t="shared" si="22"/>
        <v>3500</v>
      </c>
      <c r="H150" s="129">
        <v>3500</v>
      </c>
      <c r="I150" s="129"/>
      <c r="J150" s="271">
        <f t="shared" si="23"/>
        <v>3500</v>
      </c>
      <c r="K150" s="129">
        <v>3500</v>
      </c>
      <c r="L150" s="129"/>
    </row>
    <row r="151" spans="1:12" ht="15">
      <c r="A151" s="158" t="s">
        <v>21</v>
      </c>
      <c r="B151" s="36">
        <v>9000090070</v>
      </c>
      <c r="C151" s="36">
        <v>800</v>
      </c>
      <c r="D151" s="271">
        <f t="shared" si="20"/>
        <v>50</v>
      </c>
      <c r="E151" s="129">
        <v>50</v>
      </c>
      <c r="F151" s="129"/>
      <c r="G151" s="271">
        <f t="shared" si="22"/>
        <v>50</v>
      </c>
      <c r="H151" s="129">
        <v>50</v>
      </c>
      <c r="I151" s="129"/>
      <c r="J151" s="271">
        <f t="shared" si="23"/>
        <v>50</v>
      </c>
      <c r="K151" s="129">
        <v>50</v>
      </c>
      <c r="L151" s="129"/>
    </row>
    <row r="152" spans="1:12" ht="45">
      <c r="A152" s="31" t="s">
        <v>612</v>
      </c>
      <c r="B152" s="36">
        <v>9000090080</v>
      </c>
      <c r="C152" s="36"/>
      <c r="D152" s="271">
        <f>E152+F152</f>
        <v>50</v>
      </c>
      <c r="E152" s="129">
        <f>E153</f>
        <v>50</v>
      </c>
      <c r="F152" s="129">
        <f>F153+F154+F155</f>
        <v>0</v>
      </c>
      <c r="G152" s="271">
        <f>H152+I152</f>
        <v>0</v>
      </c>
      <c r="H152" s="129">
        <f>H153</f>
        <v>0</v>
      </c>
      <c r="I152" s="129">
        <f>I153+I154+I155</f>
        <v>0</v>
      </c>
      <c r="J152" s="271">
        <f>K152+L152</f>
        <v>0</v>
      </c>
      <c r="K152" s="129">
        <f>K153</f>
        <v>0</v>
      </c>
      <c r="L152" s="129">
        <f>L153+L154+L155</f>
        <v>0</v>
      </c>
    </row>
    <row r="153" spans="1:12" ht="15">
      <c r="A153" s="158" t="s">
        <v>27</v>
      </c>
      <c r="B153" s="36">
        <v>9000090080</v>
      </c>
      <c r="C153" s="36">
        <v>500</v>
      </c>
      <c r="D153" s="271">
        <f>E153+F153</f>
        <v>50</v>
      </c>
      <c r="E153" s="129">
        <v>50</v>
      </c>
      <c r="F153" s="129"/>
      <c r="G153" s="271">
        <f>H153+I153</f>
        <v>0</v>
      </c>
      <c r="H153" s="129"/>
      <c r="I153" s="129"/>
      <c r="J153" s="271">
        <f>K153+L153</f>
        <v>0</v>
      </c>
      <c r="K153" s="129"/>
      <c r="L153" s="129"/>
    </row>
    <row r="154" spans="1:12" ht="15">
      <c r="A154" s="141" t="s">
        <v>423</v>
      </c>
      <c r="B154" s="36">
        <v>9000090100</v>
      </c>
      <c r="C154" s="36"/>
      <c r="D154" s="271">
        <f t="shared" si="20"/>
        <v>1400</v>
      </c>
      <c r="E154" s="129">
        <f aca="true" t="shared" si="45" ref="E154:K154">E155+E156</f>
        <v>1400</v>
      </c>
      <c r="F154" s="129">
        <f t="shared" si="45"/>
        <v>0</v>
      </c>
      <c r="G154" s="271">
        <f t="shared" si="22"/>
        <v>1400</v>
      </c>
      <c r="H154" s="129">
        <f t="shared" si="45"/>
        <v>1400</v>
      </c>
      <c r="I154" s="129">
        <f>I155+I156</f>
        <v>0</v>
      </c>
      <c r="J154" s="271">
        <f t="shared" si="23"/>
        <v>1400</v>
      </c>
      <c r="K154" s="129">
        <f t="shared" si="45"/>
        <v>1400</v>
      </c>
      <c r="L154" s="129">
        <f>L155+L156</f>
        <v>0</v>
      </c>
    </row>
    <row r="155" spans="1:12" ht="60">
      <c r="A155" s="158" t="s">
        <v>17</v>
      </c>
      <c r="B155" s="36">
        <v>9000090100</v>
      </c>
      <c r="C155" s="36">
        <v>100</v>
      </c>
      <c r="D155" s="271">
        <f t="shared" si="20"/>
        <v>1300</v>
      </c>
      <c r="E155" s="129">
        <v>1300</v>
      </c>
      <c r="F155" s="129"/>
      <c r="G155" s="271">
        <f t="shared" si="22"/>
        <v>1300</v>
      </c>
      <c r="H155" s="129">
        <v>1300</v>
      </c>
      <c r="I155" s="129"/>
      <c r="J155" s="271">
        <f t="shared" si="23"/>
        <v>1300</v>
      </c>
      <c r="K155" s="129">
        <v>1300</v>
      </c>
      <c r="L155" s="129"/>
    </row>
    <row r="156" spans="1:12" ht="15">
      <c r="A156" s="158" t="s">
        <v>49</v>
      </c>
      <c r="B156" s="36">
        <v>9000090100</v>
      </c>
      <c r="C156" s="36">
        <v>300</v>
      </c>
      <c r="D156" s="271">
        <f t="shared" si="20"/>
        <v>100</v>
      </c>
      <c r="E156" s="129">
        <v>100</v>
      </c>
      <c r="F156" s="129"/>
      <c r="G156" s="271">
        <f t="shared" si="22"/>
        <v>100</v>
      </c>
      <c r="H156" s="129">
        <v>100</v>
      </c>
      <c r="I156" s="129"/>
      <c r="J156" s="271">
        <f t="shared" si="23"/>
        <v>100</v>
      </c>
      <c r="K156" s="129">
        <v>100</v>
      </c>
      <c r="L156" s="129"/>
    </row>
    <row r="157" spans="1:12" ht="45">
      <c r="A157" s="158" t="s">
        <v>417</v>
      </c>
      <c r="B157" s="36">
        <v>9000090310</v>
      </c>
      <c r="C157" s="36"/>
      <c r="D157" s="271">
        <f t="shared" si="20"/>
        <v>30</v>
      </c>
      <c r="E157" s="129">
        <f aca="true" t="shared" si="46" ref="E157:L157">E158</f>
        <v>30</v>
      </c>
      <c r="F157" s="129">
        <f t="shared" si="46"/>
        <v>0</v>
      </c>
      <c r="G157" s="271">
        <f t="shared" si="22"/>
        <v>30</v>
      </c>
      <c r="H157" s="129">
        <f t="shared" si="46"/>
        <v>30</v>
      </c>
      <c r="I157" s="129">
        <f t="shared" si="46"/>
        <v>0</v>
      </c>
      <c r="J157" s="271">
        <f t="shared" si="23"/>
        <v>30</v>
      </c>
      <c r="K157" s="129">
        <f t="shared" si="46"/>
        <v>30</v>
      </c>
      <c r="L157" s="129">
        <f t="shared" si="46"/>
        <v>0</v>
      </c>
    </row>
    <row r="158" spans="1:12" ht="30">
      <c r="A158" s="146" t="s">
        <v>216</v>
      </c>
      <c r="B158" s="36">
        <v>9000090310</v>
      </c>
      <c r="C158" s="36">
        <v>200</v>
      </c>
      <c r="D158" s="271">
        <f aca="true" t="shared" si="47" ref="D158:D202">E158+F158</f>
        <v>30</v>
      </c>
      <c r="E158" s="129">
        <v>30</v>
      </c>
      <c r="F158" s="129"/>
      <c r="G158" s="271">
        <f aca="true" t="shared" si="48" ref="G158:G202">H158+I158</f>
        <v>30</v>
      </c>
      <c r="H158" s="129">
        <v>30</v>
      </c>
      <c r="I158" s="129"/>
      <c r="J158" s="271">
        <f aca="true" t="shared" si="49" ref="J158:J202">K158+L158</f>
        <v>30</v>
      </c>
      <c r="K158" s="129">
        <v>30</v>
      </c>
      <c r="L158" s="129"/>
    </row>
    <row r="159" spans="1:12" ht="15">
      <c r="A159" s="158" t="s">
        <v>613</v>
      </c>
      <c r="B159" s="36">
        <v>9000090410</v>
      </c>
      <c r="C159" s="36"/>
      <c r="D159" s="271">
        <f t="shared" si="47"/>
        <v>3600</v>
      </c>
      <c r="E159" s="129">
        <f>E160+E161</f>
        <v>3600</v>
      </c>
      <c r="F159" s="129">
        <f aca="true" t="shared" si="50" ref="F159:L159">F161</f>
        <v>0</v>
      </c>
      <c r="G159" s="271">
        <f t="shared" si="48"/>
        <v>3600</v>
      </c>
      <c r="H159" s="129">
        <f>H160+H161</f>
        <v>3600</v>
      </c>
      <c r="I159" s="129">
        <f t="shared" si="50"/>
        <v>0</v>
      </c>
      <c r="J159" s="271">
        <f t="shared" si="49"/>
        <v>3600</v>
      </c>
      <c r="K159" s="129">
        <f>K160+K161</f>
        <v>3600</v>
      </c>
      <c r="L159" s="129">
        <f t="shared" si="50"/>
        <v>0</v>
      </c>
    </row>
    <row r="160" spans="1:12" ht="30">
      <c r="A160" s="146" t="s">
        <v>216</v>
      </c>
      <c r="B160" s="36">
        <v>9000090410</v>
      </c>
      <c r="C160" s="36">
        <v>200</v>
      </c>
      <c r="D160" s="271">
        <f>E160+F160</f>
        <v>3600</v>
      </c>
      <c r="E160" s="129">
        <v>3600</v>
      </c>
      <c r="F160" s="129"/>
      <c r="G160" s="271">
        <f t="shared" si="48"/>
        <v>3600</v>
      </c>
      <c r="H160" s="129">
        <v>3600</v>
      </c>
      <c r="I160" s="129"/>
      <c r="J160" s="271">
        <f>K160+L160</f>
        <v>3600</v>
      </c>
      <c r="K160" s="129">
        <v>3600</v>
      </c>
      <c r="L160" s="129"/>
    </row>
    <row r="161" spans="1:12" ht="15" hidden="1">
      <c r="A161" s="158" t="s">
        <v>21</v>
      </c>
      <c r="B161" s="36">
        <v>9000090410</v>
      </c>
      <c r="C161" s="36">
        <v>800</v>
      </c>
      <c r="D161" s="271">
        <f t="shared" si="47"/>
        <v>0</v>
      </c>
      <c r="E161" s="129"/>
      <c r="F161" s="129"/>
      <c r="G161" s="271">
        <f t="shared" si="48"/>
        <v>0</v>
      </c>
      <c r="H161" s="129"/>
      <c r="I161" s="129"/>
      <c r="J161" s="271">
        <f t="shared" si="49"/>
        <v>0</v>
      </c>
      <c r="K161" s="129"/>
      <c r="L161" s="129"/>
    </row>
    <row r="162" spans="1:12" ht="30">
      <c r="A162" s="158" t="s">
        <v>434</v>
      </c>
      <c r="B162" s="36">
        <v>9000090420</v>
      </c>
      <c r="C162" s="36"/>
      <c r="D162" s="271">
        <f t="shared" si="47"/>
        <v>12698</v>
      </c>
      <c r="E162" s="129">
        <f aca="true" t="shared" si="51" ref="E162:L162">E163</f>
        <v>12698</v>
      </c>
      <c r="F162" s="129">
        <f t="shared" si="51"/>
        <v>0</v>
      </c>
      <c r="G162" s="271">
        <f t="shared" si="48"/>
        <v>12698</v>
      </c>
      <c r="H162" s="129">
        <f t="shared" si="51"/>
        <v>12698</v>
      </c>
      <c r="I162" s="129">
        <f t="shared" si="51"/>
        <v>0</v>
      </c>
      <c r="J162" s="271">
        <f t="shared" si="49"/>
        <v>12698</v>
      </c>
      <c r="K162" s="129">
        <f t="shared" si="51"/>
        <v>12698</v>
      </c>
      <c r="L162" s="129">
        <f t="shared" si="51"/>
        <v>0</v>
      </c>
    </row>
    <row r="163" spans="1:12" ht="30">
      <c r="A163" s="146" t="s">
        <v>216</v>
      </c>
      <c r="B163" s="36">
        <v>9000090420</v>
      </c>
      <c r="C163" s="36">
        <v>200</v>
      </c>
      <c r="D163" s="271">
        <f t="shared" si="47"/>
        <v>12698</v>
      </c>
      <c r="E163" s="129">
        <v>12698</v>
      </c>
      <c r="F163" s="129"/>
      <c r="G163" s="271">
        <f t="shared" si="48"/>
        <v>12698</v>
      </c>
      <c r="H163" s="129">
        <v>12698</v>
      </c>
      <c r="I163" s="129"/>
      <c r="J163" s="271">
        <f t="shared" si="49"/>
        <v>12698</v>
      </c>
      <c r="K163" s="129">
        <v>12698</v>
      </c>
      <c r="L163" s="129"/>
    </row>
    <row r="164" spans="1:12" ht="75" hidden="1">
      <c r="A164" s="158" t="s">
        <v>435</v>
      </c>
      <c r="B164" s="36">
        <v>9000090430</v>
      </c>
      <c r="C164" s="36"/>
      <c r="D164" s="271">
        <f t="shared" si="47"/>
        <v>0</v>
      </c>
      <c r="E164" s="129">
        <f aca="true" t="shared" si="52" ref="E164:L164">E165</f>
        <v>0</v>
      </c>
      <c r="F164" s="129">
        <f t="shared" si="52"/>
        <v>0</v>
      </c>
      <c r="G164" s="271">
        <f t="shared" si="48"/>
        <v>0</v>
      </c>
      <c r="H164" s="129">
        <f t="shared" si="52"/>
        <v>0</v>
      </c>
      <c r="I164" s="129">
        <f t="shared" si="52"/>
        <v>0</v>
      </c>
      <c r="J164" s="271">
        <f t="shared" si="49"/>
        <v>0</v>
      </c>
      <c r="K164" s="129">
        <f t="shared" si="52"/>
        <v>0</v>
      </c>
      <c r="L164" s="129">
        <f t="shared" si="52"/>
        <v>0</v>
      </c>
    </row>
    <row r="165" spans="1:12" ht="30" hidden="1">
      <c r="A165" s="146" t="s">
        <v>216</v>
      </c>
      <c r="B165" s="36">
        <v>9000090430</v>
      </c>
      <c r="C165" s="36">
        <v>200</v>
      </c>
      <c r="D165" s="271">
        <f t="shared" si="47"/>
        <v>0</v>
      </c>
      <c r="E165" s="129"/>
      <c r="F165" s="129"/>
      <c r="G165" s="271">
        <f t="shared" si="48"/>
        <v>0</v>
      </c>
      <c r="H165" s="129"/>
      <c r="I165" s="129"/>
      <c r="J165" s="271">
        <f t="shared" si="49"/>
        <v>0</v>
      </c>
      <c r="K165" s="129"/>
      <c r="L165" s="129"/>
    </row>
    <row r="166" spans="1:12" ht="15" hidden="1">
      <c r="A166" s="6" t="s">
        <v>494</v>
      </c>
      <c r="B166" s="36">
        <v>9000090440</v>
      </c>
      <c r="C166" s="36"/>
      <c r="D166" s="271">
        <f t="shared" si="47"/>
        <v>0</v>
      </c>
      <c r="E166" s="129">
        <f aca="true" t="shared" si="53" ref="E166:K166">E167+E168</f>
        <v>0</v>
      </c>
      <c r="F166" s="129">
        <f t="shared" si="53"/>
        <v>0</v>
      </c>
      <c r="G166" s="271">
        <f t="shared" si="48"/>
        <v>0</v>
      </c>
      <c r="H166" s="129">
        <f t="shared" si="53"/>
        <v>0</v>
      </c>
      <c r="I166" s="129">
        <f>I167+I168</f>
        <v>0</v>
      </c>
      <c r="J166" s="271">
        <f t="shared" si="49"/>
        <v>0</v>
      </c>
      <c r="K166" s="129">
        <f t="shared" si="53"/>
        <v>0</v>
      </c>
      <c r="L166" s="129">
        <f>L167+L168</f>
        <v>0</v>
      </c>
    </row>
    <row r="167" spans="1:12" ht="30" hidden="1">
      <c r="A167" s="146" t="s">
        <v>216</v>
      </c>
      <c r="B167" s="36">
        <v>9000090440</v>
      </c>
      <c r="C167" s="36">
        <v>200</v>
      </c>
      <c r="D167" s="271">
        <f t="shared" si="47"/>
        <v>0</v>
      </c>
      <c r="E167" s="129"/>
      <c r="F167" s="129"/>
      <c r="G167" s="271">
        <f t="shared" si="48"/>
        <v>0</v>
      </c>
      <c r="H167" s="129"/>
      <c r="I167" s="129"/>
      <c r="J167" s="271">
        <f t="shared" si="49"/>
        <v>0</v>
      </c>
      <c r="K167" s="129"/>
      <c r="L167" s="129"/>
    </row>
    <row r="168" spans="1:12" ht="15" hidden="1">
      <c r="A168" s="158" t="s">
        <v>21</v>
      </c>
      <c r="B168" s="36">
        <v>9000090440</v>
      </c>
      <c r="C168" s="36">
        <v>800</v>
      </c>
      <c r="D168" s="271">
        <f t="shared" si="47"/>
        <v>0</v>
      </c>
      <c r="E168" s="129"/>
      <c r="F168" s="129"/>
      <c r="G168" s="271">
        <f t="shared" si="48"/>
        <v>0</v>
      </c>
      <c r="H168" s="129"/>
      <c r="I168" s="129"/>
      <c r="J168" s="271">
        <f t="shared" si="49"/>
        <v>0</v>
      </c>
      <c r="K168" s="129"/>
      <c r="L168" s="129"/>
    </row>
    <row r="169" spans="1:12" ht="15">
      <c r="A169" s="158" t="s">
        <v>107</v>
      </c>
      <c r="B169" s="36">
        <v>9000090510</v>
      </c>
      <c r="C169" s="36"/>
      <c r="D169" s="271">
        <f t="shared" si="47"/>
        <v>300</v>
      </c>
      <c r="E169" s="129">
        <f aca="true" t="shared" si="54" ref="E169:L169">E170</f>
        <v>300</v>
      </c>
      <c r="F169" s="129">
        <f t="shared" si="54"/>
        <v>0</v>
      </c>
      <c r="G169" s="271">
        <f t="shared" si="48"/>
        <v>300</v>
      </c>
      <c r="H169" s="129">
        <f t="shared" si="54"/>
        <v>300</v>
      </c>
      <c r="I169" s="129">
        <f t="shared" si="54"/>
        <v>0</v>
      </c>
      <c r="J169" s="271">
        <f t="shared" si="49"/>
        <v>300</v>
      </c>
      <c r="K169" s="129">
        <f t="shared" si="54"/>
        <v>300</v>
      </c>
      <c r="L169" s="129">
        <f t="shared" si="54"/>
        <v>0</v>
      </c>
    </row>
    <row r="170" spans="1:12" ht="30">
      <c r="A170" s="146" t="s">
        <v>216</v>
      </c>
      <c r="B170" s="36">
        <v>9000090510</v>
      </c>
      <c r="C170" s="36">
        <v>200</v>
      </c>
      <c r="D170" s="271">
        <f t="shared" si="47"/>
        <v>300</v>
      </c>
      <c r="E170" s="129">
        <v>300</v>
      </c>
      <c r="F170" s="129"/>
      <c r="G170" s="271">
        <f t="shared" si="48"/>
        <v>300</v>
      </c>
      <c r="H170" s="129">
        <v>300</v>
      </c>
      <c r="I170" s="129"/>
      <c r="J170" s="271">
        <f t="shared" si="49"/>
        <v>300</v>
      </c>
      <c r="K170" s="129">
        <v>300</v>
      </c>
      <c r="L170" s="129"/>
    </row>
    <row r="171" spans="1:12" ht="15">
      <c r="A171" s="158" t="s">
        <v>195</v>
      </c>
      <c r="B171" s="36">
        <v>9000090520</v>
      </c>
      <c r="C171" s="36"/>
      <c r="D171" s="271">
        <f t="shared" si="47"/>
        <v>5000</v>
      </c>
      <c r="E171" s="129">
        <f aca="true" t="shared" si="55" ref="E171:K171">E172+E173</f>
        <v>5000</v>
      </c>
      <c r="F171" s="129">
        <f t="shared" si="55"/>
        <v>0</v>
      </c>
      <c r="G171" s="271">
        <f t="shared" si="48"/>
        <v>5000</v>
      </c>
      <c r="H171" s="129">
        <f t="shared" si="55"/>
        <v>5000</v>
      </c>
      <c r="I171" s="129">
        <f>I172+I173</f>
        <v>0</v>
      </c>
      <c r="J171" s="271">
        <f t="shared" si="49"/>
        <v>5000</v>
      </c>
      <c r="K171" s="129">
        <f t="shared" si="55"/>
        <v>5000</v>
      </c>
      <c r="L171" s="129">
        <f>L172+L173</f>
        <v>0</v>
      </c>
    </row>
    <row r="172" spans="1:12" ht="30">
      <c r="A172" s="146" t="s">
        <v>216</v>
      </c>
      <c r="B172" s="36">
        <v>9000090520</v>
      </c>
      <c r="C172" s="36">
        <v>200</v>
      </c>
      <c r="D172" s="271">
        <f t="shared" si="47"/>
        <v>4000</v>
      </c>
      <c r="E172" s="129">
        <v>4000</v>
      </c>
      <c r="F172" s="129"/>
      <c r="G172" s="271">
        <f t="shared" si="48"/>
        <v>4000</v>
      </c>
      <c r="H172" s="205">
        <v>4000</v>
      </c>
      <c r="I172" s="205"/>
      <c r="J172" s="271">
        <f t="shared" si="49"/>
        <v>4000</v>
      </c>
      <c r="K172" s="205">
        <v>4000</v>
      </c>
      <c r="L172" s="205"/>
    </row>
    <row r="173" spans="1:12" ht="15">
      <c r="A173" s="158" t="s">
        <v>21</v>
      </c>
      <c r="B173" s="36">
        <v>9000090520</v>
      </c>
      <c r="C173" s="36">
        <v>800</v>
      </c>
      <c r="D173" s="271">
        <f t="shared" si="47"/>
        <v>1000</v>
      </c>
      <c r="E173" s="129">
        <v>1000</v>
      </c>
      <c r="F173" s="129"/>
      <c r="G173" s="271">
        <f t="shared" si="48"/>
        <v>1000</v>
      </c>
      <c r="H173" s="205">
        <f>I173+J173</f>
        <v>1000</v>
      </c>
      <c r="I173" s="205"/>
      <c r="J173" s="271">
        <f t="shared" si="49"/>
        <v>1000</v>
      </c>
      <c r="K173" s="205">
        <v>1000</v>
      </c>
      <c r="L173" s="205"/>
    </row>
    <row r="174" spans="1:12" ht="15">
      <c r="A174" s="158" t="s">
        <v>418</v>
      </c>
      <c r="B174" s="36">
        <v>9000090530</v>
      </c>
      <c r="C174" s="36"/>
      <c r="D174" s="271">
        <f t="shared" si="47"/>
        <v>337</v>
      </c>
      <c r="E174" s="129">
        <f>E175</f>
        <v>337</v>
      </c>
      <c r="F174" s="129">
        <f aca="true" t="shared" si="56" ref="F174:L174">F175</f>
        <v>0</v>
      </c>
      <c r="G174" s="271">
        <f t="shared" si="48"/>
        <v>106</v>
      </c>
      <c r="H174" s="129">
        <f t="shared" si="56"/>
        <v>106</v>
      </c>
      <c r="I174" s="129">
        <f t="shared" si="56"/>
        <v>0</v>
      </c>
      <c r="J174" s="271">
        <f t="shared" si="49"/>
        <v>6062</v>
      </c>
      <c r="K174" s="129">
        <f t="shared" si="56"/>
        <v>6062</v>
      </c>
      <c r="L174" s="129">
        <f t="shared" si="56"/>
        <v>0</v>
      </c>
    </row>
    <row r="175" spans="1:12" ht="30">
      <c r="A175" s="146" t="s">
        <v>216</v>
      </c>
      <c r="B175" s="36">
        <v>9000090530</v>
      </c>
      <c r="C175" s="36">
        <v>200</v>
      </c>
      <c r="D175" s="271">
        <f t="shared" si="47"/>
        <v>337</v>
      </c>
      <c r="E175" s="129">
        <v>337</v>
      </c>
      <c r="F175" s="129"/>
      <c r="G175" s="271">
        <f t="shared" si="48"/>
        <v>106</v>
      </c>
      <c r="H175" s="129">
        <v>106</v>
      </c>
      <c r="I175" s="129"/>
      <c r="J175" s="271">
        <f t="shared" si="49"/>
        <v>6062</v>
      </c>
      <c r="K175" s="129">
        <v>6062</v>
      </c>
      <c r="L175" s="129"/>
    </row>
    <row r="176" spans="1:12" ht="15">
      <c r="A176" s="158" t="s">
        <v>413</v>
      </c>
      <c r="B176" s="36">
        <v>9000090750</v>
      </c>
      <c r="C176" s="36"/>
      <c r="D176" s="271">
        <f t="shared" si="47"/>
        <v>3750</v>
      </c>
      <c r="E176" s="129">
        <f aca="true" t="shared" si="57" ref="E176:K176">E177+E178+E179</f>
        <v>3750</v>
      </c>
      <c r="F176" s="129">
        <f t="shared" si="57"/>
        <v>0</v>
      </c>
      <c r="G176" s="271">
        <f t="shared" si="48"/>
        <v>3750</v>
      </c>
      <c r="H176" s="129">
        <f t="shared" si="57"/>
        <v>3750</v>
      </c>
      <c r="I176" s="129">
        <f>I177+I178+I179</f>
        <v>0</v>
      </c>
      <c r="J176" s="271">
        <f t="shared" si="49"/>
        <v>3750</v>
      </c>
      <c r="K176" s="129">
        <f t="shared" si="57"/>
        <v>3750</v>
      </c>
      <c r="L176" s="129">
        <f>L177+L178+L179</f>
        <v>0</v>
      </c>
    </row>
    <row r="177" spans="1:12" ht="60">
      <c r="A177" s="158" t="s">
        <v>17</v>
      </c>
      <c r="B177" s="36">
        <v>9000090750</v>
      </c>
      <c r="C177" s="36">
        <v>100</v>
      </c>
      <c r="D177" s="271">
        <f t="shared" si="47"/>
        <v>3600</v>
      </c>
      <c r="E177" s="129">
        <v>3600</v>
      </c>
      <c r="F177" s="129"/>
      <c r="G177" s="271">
        <f t="shared" si="48"/>
        <v>3600</v>
      </c>
      <c r="H177" s="129">
        <v>3600</v>
      </c>
      <c r="I177" s="129"/>
      <c r="J177" s="271">
        <f t="shared" si="49"/>
        <v>3600</v>
      </c>
      <c r="K177" s="129">
        <v>3600</v>
      </c>
      <c r="L177" s="129"/>
    </row>
    <row r="178" spans="1:12" ht="30">
      <c r="A178" s="146" t="s">
        <v>216</v>
      </c>
      <c r="B178" s="36">
        <v>9000090750</v>
      </c>
      <c r="C178" s="36">
        <v>200</v>
      </c>
      <c r="D178" s="271">
        <f t="shared" si="47"/>
        <v>100</v>
      </c>
      <c r="E178" s="129">
        <v>100</v>
      </c>
      <c r="F178" s="129"/>
      <c r="G178" s="271">
        <f t="shared" si="48"/>
        <v>100</v>
      </c>
      <c r="H178" s="129">
        <v>100</v>
      </c>
      <c r="I178" s="129"/>
      <c r="J178" s="271">
        <f t="shared" si="49"/>
        <v>100</v>
      </c>
      <c r="K178" s="129">
        <v>100</v>
      </c>
      <c r="L178" s="129"/>
    </row>
    <row r="179" spans="1:12" ht="15">
      <c r="A179" s="158" t="s">
        <v>21</v>
      </c>
      <c r="B179" s="36">
        <v>9000090750</v>
      </c>
      <c r="C179" s="36">
        <v>800</v>
      </c>
      <c r="D179" s="271">
        <f t="shared" si="47"/>
        <v>50</v>
      </c>
      <c r="E179" s="129">
        <v>50</v>
      </c>
      <c r="F179" s="129"/>
      <c r="G179" s="271">
        <f t="shared" si="48"/>
        <v>50</v>
      </c>
      <c r="H179" s="129">
        <v>50</v>
      </c>
      <c r="I179" s="129"/>
      <c r="J179" s="271">
        <f t="shared" si="49"/>
        <v>50</v>
      </c>
      <c r="K179" s="129">
        <v>50</v>
      </c>
      <c r="L179" s="129"/>
    </row>
    <row r="180" spans="1:12" ht="15">
      <c r="A180" s="158" t="s">
        <v>421</v>
      </c>
      <c r="B180" s="36">
        <v>9000090760</v>
      </c>
      <c r="C180" s="36"/>
      <c r="D180" s="271">
        <f t="shared" si="47"/>
        <v>1000</v>
      </c>
      <c r="E180" s="129">
        <f aca="true" t="shared" si="58" ref="E180:L180">E181</f>
        <v>1000</v>
      </c>
      <c r="F180" s="129">
        <f t="shared" si="58"/>
        <v>0</v>
      </c>
      <c r="G180" s="271">
        <f t="shared" si="48"/>
        <v>1000</v>
      </c>
      <c r="H180" s="129">
        <f t="shared" si="58"/>
        <v>1000</v>
      </c>
      <c r="I180" s="129">
        <f t="shared" si="58"/>
        <v>0</v>
      </c>
      <c r="J180" s="271">
        <f t="shared" si="49"/>
        <v>1000</v>
      </c>
      <c r="K180" s="129">
        <f t="shared" si="58"/>
        <v>1000</v>
      </c>
      <c r="L180" s="129">
        <f t="shared" si="58"/>
        <v>0</v>
      </c>
    </row>
    <row r="181" spans="1:12" ht="60">
      <c r="A181" s="158" t="s">
        <v>17</v>
      </c>
      <c r="B181" s="36">
        <v>9000090760</v>
      </c>
      <c r="C181" s="36">
        <v>100</v>
      </c>
      <c r="D181" s="271">
        <f t="shared" si="47"/>
        <v>1000</v>
      </c>
      <c r="E181" s="129">
        <v>1000</v>
      </c>
      <c r="F181" s="129"/>
      <c r="G181" s="271">
        <f t="shared" si="48"/>
        <v>1000</v>
      </c>
      <c r="H181" s="129">
        <v>1000</v>
      </c>
      <c r="I181" s="129"/>
      <c r="J181" s="271">
        <f t="shared" si="49"/>
        <v>1000</v>
      </c>
      <c r="K181" s="129">
        <v>1000</v>
      </c>
      <c r="L181" s="129"/>
    </row>
    <row r="182" spans="1:12" ht="60" hidden="1">
      <c r="A182" s="197" t="s">
        <v>511</v>
      </c>
      <c r="B182" s="198" t="s">
        <v>510</v>
      </c>
      <c r="C182" s="36"/>
      <c r="D182" s="271">
        <f t="shared" si="47"/>
        <v>0</v>
      </c>
      <c r="E182" s="206">
        <f aca="true" t="shared" si="59" ref="E182:K182">E183+E184</f>
        <v>0</v>
      </c>
      <c r="F182" s="206">
        <f t="shared" si="59"/>
        <v>0</v>
      </c>
      <c r="G182" s="271">
        <f t="shared" si="48"/>
        <v>0</v>
      </c>
      <c r="H182" s="206">
        <f t="shared" si="59"/>
        <v>0</v>
      </c>
      <c r="I182" s="206">
        <f>I183+I184</f>
        <v>0</v>
      </c>
      <c r="J182" s="271">
        <f t="shared" si="49"/>
        <v>0</v>
      </c>
      <c r="K182" s="206">
        <f t="shared" si="59"/>
        <v>0</v>
      </c>
      <c r="L182" s="206">
        <f>L183+L184</f>
        <v>0</v>
      </c>
    </row>
    <row r="183" spans="1:12" ht="15" hidden="1">
      <c r="A183" s="158" t="s">
        <v>21</v>
      </c>
      <c r="B183" s="198" t="s">
        <v>510</v>
      </c>
      <c r="C183" s="36">
        <v>800</v>
      </c>
      <c r="D183" s="271">
        <f t="shared" si="47"/>
        <v>0</v>
      </c>
      <c r="E183" s="206"/>
      <c r="F183" s="129"/>
      <c r="G183" s="271">
        <f t="shared" si="48"/>
        <v>0</v>
      </c>
      <c r="H183" s="129"/>
      <c r="I183" s="129"/>
      <c r="J183" s="271">
        <f t="shared" si="49"/>
        <v>0</v>
      </c>
      <c r="K183" s="129"/>
      <c r="L183" s="129"/>
    </row>
    <row r="184" spans="1:12" ht="30" hidden="1">
      <c r="A184" s="6" t="s">
        <v>46</v>
      </c>
      <c r="B184" s="198" t="s">
        <v>510</v>
      </c>
      <c r="C184" s="36">
        <v>600</v>
      </c>
      <c r="D184" s="271">
        <f t="shared" si="47"/>
        <v>0</v>
      </c>
      <c r="E184" s="46"/>
      <c r="F184" s="129"/>
      <c r="G184" s="271">
        <f t="shared" si="48"/>
        <v>0</v>
      </c>
      <c r="H184" s="129"/>
      <c r="I184" s="129"/>
      <c r="J184" s="271">
        <f t="shared" si="49"/>
        <v>0</v>
      </c>
      <c r="K184" s="129"/>
      <c r="L184" s="129"/>
    </row>
    <row r="185" spans="1:12" ht="30">
      <c r="A185" s="158" t="s">
        <v>419</v>
      </c>
      <c r="B185" s="36">
        <v>9000090810</v>
      </c>
      <c r="C185" s="36"/>
      <c r="D185" s="271">
        <f t="shared" si="47"/>
        <v>3000</v>
      </c>
      <c r="E185" s="129">
        <f aca="true" t="shared" si="60" ref="E185:L185">E186</f>
        <v>3000</v>
      </c>
      <c r="F185" s="129">
        <f t="shared" si="60"/>
        <v>0</v>
      </c>
      <c r="G185" s="271">
        <f t="shared" si="48"/>
        <v>3000</v>
      </c>
      <c r="H185" s="129">
        <f t="shared" si="60"/>
        <v>3000</v>
      </c>
      <c r="I185" s="129">
        <f t="shared" si="60"/>
        <v>0</v>
      </c>
      <c r="J185" s="271">
        <f t="shared" si="49"/>
        <v>3000</v>
      </c>
      <c r="K185" s="129">
        <f t="shared" si="60"/>
        <v>3000</v>
      </c>
      <c r="L185" s="129">
        <f t="shared" si="60"/>
        <v>0</v>
      </c>
    </row>
    <row r="186" spans="1:12" ht="30">
      <c r="A186" s="158" t="s">
        <v>46</v>
      </c>
      <c r="B186" s="36">
        <v>9000090810</v>
      </c>
      <c r="C186" s="36">
        <v>600</v>
      </c>
      <c r="D186" s="271">
        <f t="shared" si="47"/>
        <v>3000</v>
      </c>
      <c r="E186" s="129">
        <v>3000</v>
      </c>
      <c r="F186" s="129"/>
      <c r="G186" s="271">
        <f t="shared" si="48"/>
        <v>3000</v>
      </c>
      <c r="H186" s="129">
        <v>3000</v>
      </c>
      <c r="I186" s="129"/>
      <c r="J186" s="271">
        <f t="shared" si="49"/>
        <v>3000</v>
      </c>
      <c r="K186" s="129">
        <v>3000</v>
      </c>
      <c r="L186" s="129"/>
    </row>
    <row r="187" spans="1:12" ht="30" hidden="1">
      <c r="A187" s="158" t="s">
        <v>419</v>
      </c>
      <c r="B187" s="36">
        <v>9000090820</v>
      </c>
      <c r="C187" s="36"/>
      <c r="D187" s="271">
        <f t="shared" si="47"/>
        <v>0</v>
      </c>
      <c r="E187" s="129">
        <f aca="true" t="shared" si="61" ref="E187:L187">E188</f>
        <v>0</v>
      </c>
      <c r="F187" s="129">
        <f t="shared" si="61"/>
        <v>0</v>
      </c>
      <c r="G187" s="271">
        <f t="shared" si="48"/>
        <v>0</v>
      </c>
      <c r="H187" s="129">
        <f t="shared" si="61"/>
        <v>0</v>
      </c>
      <c r="I187" s="129">
        <f t="shared" si="61"/>
        <v>0</v>
      </c>
      <c r="J187" s="271">
        <f t="shared" si="49"/>
        <v>0</v>
      </c>
      <c r="K187" s="129">
        <f t="shared" si="61"/>
        <v>0</v>
      </c>
      <c r="L187" s="129">
        <f t="shared" si="61"/>
        <v>0</v>
      </c>
    </row>
    <row r="188" spans="1:12" ht="30" hidden="1">
      <c r="A188" s="158" t="s">
        <v>46</v>
      </c>
      <c r="B188" s="36">
        <v>9000090820</v>
      </c>
      <c r="C188" s="36">
        <v>600</v>
      </c>
      <c r="D188" s="271">
        <f t="shared" si="47"/>
        <v>0</v>
      </c>
      <c r="E188" s="129"/>
      <c r="F188" s="129"/>
      <c r="G188" s="271">
        <f t="shared" si="48"/>
        <v>0</v>
      </c>
      <c r="H188" s="129"/>
      <c r="I188" s="129"/>
      <c r="J188" s="271">
        <f t="shared" si="49"/>
        <v>0</v>
      </c>
      <c r="K188" s="129"/>
      <c r="L188" s="129"/>
    </row>
    <row r="189" spans="1:12" ht="15">
      <c r="A189" s="158" t="s">
        <v>420</v>
      </c>
      <c r="B189" s="36">
        <v>9000090830</v>
      </c>
      <c r="C189" s="36"/>
      <c r="D189" s="271">
        <f t="shared" si="47"/>
        <v>6000</v>
      </c>
      <c r="E189" s="129">
        <f aca="true" t="shared" si="62" ref="E189:L189">E190</f>
        <v>6000</v>
      </c>
      <c r="F189" s="129">
        <f t="shared" si="62"/>
        <v>0</v>
      </c>
      <c r="G189" s="271">
        <f t="shared" si="48"/>
        <v>6000</v>
      </c>
      <c r="H189" s="129">
        <f t="shared" si="62"/>
        <v>6000</v>
      </c>
      <c r="I189" s="129">
        <f t="shared" si="62"/>
        <v>0</v>
      </c>
      <c r="J189" s="271">
        <f t="shared" si="49"/>
        <v>6000</v>
      </c>
      <c r="K189" s="129">
        <f t="shared" si="62"/>
        <v>6000</v>
      </c>
      <c r="L189" s="129">
        <f t="shared" si="62"/>
        <v>0</v>
      </c>
    </row>
    <row r="190" spans="1:12" ht="30">
      <c r="A190" s="158" t="s">
        <v>46</v>
      </c>
      <c r="B190" s="36">
        <v>9000090830</v>
      </c>
      <c r="C190" s="36">
        <v>600</v>
      </c>
      <c r="D190" s="271">
        <f t="shared" si="47"/>
        <v>6000</v>
      </c>
      <c r="E190" s="129">
        <v>6000</v>
      </c>
      <c r="F190" s="129"/>
      <c r="G190" s="271">
        <f t="shared" si="48"/>
        <v>6000</v>
      </c>
      <c r="H190" s="129">
        <v>6000</v>
      </c>
      <c r="I190" s="129"/>
      <c r="J190" s="271">
        <f t="shared" si="49"/>
        <v>6000</v>
      </c>
      <c r="K190" s="129">
        <v>6000</v>
      </c>
      <c r="L190" s="129"/>
    </row>
    <row r="191" spans="1:12" ht="15">
      <c r="A191" s="158" t="s">
        <v>436</v>
      </c>
      <c r="B191" s="36">
        <v>9000090910</v>
      </c>
      <c r="C191" s="36"/>
      <c r="D191" s="271">
        <f t="shared" si="47"/>
        <v>800</v>
      </c>
      <c r="E191" s="129">
        <f aca="true" t="shared" si="63" ref="E191:L191">E192</f>
        <v>800</v>
      </c>
      <c r="F191" s="129">
        <f t="shared" si="63"/>
        <v>0</v>
      </c>
      <c r="G191" s="271">
        <f t="shared" si="48"/>
        <v>800</v>
      </c>
      <c r="H191" s="129">
        <f t="shared" si="63"/>
        <v>800</v>
      </c>
      <c r="I191" s="129">
        <f t="shared" si="63"/>
        <v>0</v>
      </c>
      <c r="J191" s="271">
        <f t="shared" si="49"/>
        <v>800</v>
      </c>
      <c r="K191" s="129">
        <f t="shared" si="63"/>
        <v>800</v>
      </c>
      <c r="L191" s="129">
        <f t="shared" si="63"/>
        <v>0</v>
      </c>
    </row>
    <row r="192" spans="1:12" ht="15">
      <c r="A192" s="158" t="s">
        <v>49</v>
      </c>
      <c r="B192" s="36">
        <v>9000090910</v>
      </c>
      <c r="C192" s="36">
        <v>300</v>
      </c>
      <c r="D192" s="271">
        <f t="shared" si="47"/>
        <v>800</v>
      </c>
      <c r="E192" s="129">
        <v>800</v>
      </c>
      <c r="F192" s="129"/>
      <c r="G192" s="271">
        <f t="shared" si="48"/>
        <v>800</v>
      </c>
      <c r="H192" s="129">
        <v>800</v>
      </c>
      <c r="I192" s="129"/>
      <c r="J192" s="271">
        <f t="shared" si="49"/>
        <v>800</v>
      </c>
      <c r="K192" s="129">
        <v>800</v>
      </c>
      <c r="L192" s="129"/>
    </row>
    <row r="193" spans="1:12" ht="30">
      <c r="A193" s="158" t="s">
        <v>444</v>
      </c>
      <c r="B193" s="36">
        <v>9000090920</v>
      </c>
      <c r="C193" s="36"/>
      <c r="D193" s="271">
        <f t="shared" si="47"/>
        <v>2000</v>
      </c>
      <c r="E193" s="129">
        <f aca="true" t="shared" si="64" ref="E193:L193">E194</f>
        <v>2000</v>
      </c>
      <c r="F193" s="129">
        <f t="shared" si="64"/>
        <v>0</v>
      </c>
      <c r="G193" s="271">
        <f t="shared" si="48"/>
        <v>2000</v>
      </c>
      <c r="H193" s="129">
        <f t="shared" si="64"/>
        <v>2000</v>
      </c>
      <c r="I193" s="129">
        <f t="shared" si="64"/>
        <v>0</v>
      </c>
      <c r="J193" s="271">
        <f t="shared" si="49"/>
        <v>2000</v>
      </c>
      <c r="K193" s="129">
        <f t="shared" si="64"/>
        <v>2000</v>
      </c>
      <c r="L193" s="129">
        <f t="shared" si="64"/>
        <v>0</v>
      </c>
    </row>
    <row r="194" spans="1:12" ht="15">
      <c r="A194" s="158" t="s">
        <v>27</v>
      </c>
      <c r="B194" s="36">
        <v>9000090920</v>
      </c>
      <c r="C194" s="36">
        <v>500</v>
      </c>
      <c r="D194" s="271">
        <f t="shared" si="47"/>
        <v>2000</v>
      </c>
      <c r="E194" s="129">
        <v>2000</v>
      </c>
      <c r="F194" s="129"/>
      <c r="G194" s="271">
        <f t="shared" si="48"/>
        <v>2000</v>
      </c>
      <c r="H194" s="129">
        <v>2000</v>
      </c>
      <c r="I194" s="129"/>
      <c r="J194" s="271">
        <f t="shared" si="49"/>
        <v>2000</v>
      </c>
      <c r="K194" s="129">
        <v>2000</v>
      </c>
      <c r="L194" s="129"/>
    </row>
    <row r="195" spans="1:12" ht="30" hidden="1">
      <c r="A195" s="146" t="s">
        <v>426</v>
      </c>
      <c r="B195" s="36">
        <v>9000090930</v>
      </c>
      <c r="C195" s="36"/>
      <c r="D195" s="271">
        <f t="shared" si="47"/>
        <v>0</v>
      </c>
      <c r="E195" s="129">
        <f aca="true" t="shared" si="65" ref="E195:L195">E196</f>
        <v>0</v>
      </c>
      <c r="F195" s="129">
        <f t="shared" si="65"/>
        <v>0</v>
      </c>
      <c r="G195" s="271">
        <f t="shared" si="48"/>
        <v>0</v>
      </c>
      <c r="H195" s="129">
        <f t="shared" si="65"/>
        <v>0</v>
      </c>
      <c r="I195" s="129">
        <f t="shared" si="65"/>
        <v>0</v>
      </c>
      <c r="J195" s="271">
        <f t="shared" si="49"/>
        <v>0</v>
      </c>
      <c r="K195" s="129">
        <f t="shared" si="65"/>
        <v>0</v>
      </c>
      <c r="L195" s="129">
        <f t="shared" si="65"/>
        <v>0</v>
      </c>
    </row>
    <row r="196" spans="1:12" ht="15" hidden="1">
      <c r="A196" s="158" t="s">
        <v>27</v>
      </c>
      <c r="B196" s="36">
        <v>9000090930</v>
      </c>
      <c r="C196" s="36">
        <v>500</v>
      </c>
      <c r="D196" s="271">
        <f t="shared" si="47"/>
        <v>0</v>
      </c>
      <c r="E196" s="129"/>
      <c r="F196" s="129"/>
      <c r="G196" s="271">
        <f t="shared" si="48"/>
        <v>0</v>
      </c>
      <c r="H196" s="129"/>
      <c r="I196" s="129"/>
      <c r="J196" s="271">
        <f t="shared" si="49"/>
        <v>0</v>
      </c>
      <c r="K196" s="129"/>
      <c r="L196" s="129"/>
    </row>
    <row r="197" spans="1:12" ht="45">
      <c r="A197" s="140" t="s">
        <v>228</v>
      </c>
      <c r="B197" s="36">
        <v>9000090940</v>
      </c>
      <c r="C197" s="36"/>
      <c r="D197" s="271">
        <f t="shared" si="47"/>
        <v>200</v>
      </c>
      <c r="E197" s="129">
        <f aca="true" t="shared" si="66" ref="E197:L197">E198</f>
        <v>200</v>
      </c>
      <c r="F197" s="129">
        <f t="shared" si="66"/>
        <v>0</v>
      </c>
      <c r="G197" s="271">
        <f t="shared" si="48"/>
        <v>200</v>
      </c>
      <c r="H197" s="129">
        <f t="shared" si="66"/>
        <v>200</v>
      </c>
      <c r="I197" s="129">
        <f t="shared" si="66"/>
        <v>0</v>
      </c>
      <c r="J197" s="271">
        <f t="shared" si="49"/>
        <v>200</v>
      </c>
      <c r="K197" s="129">
        <f t="shared" si="66"/>
        <v>200</v>
      </c>
      <c r="L197" s="129">
        <f t="shared" si="66"/>
        <v>0</v>
      </c>
    </row>
    <row r="198" spans="1:12" ht="15">
      <c r="A198" s="158" t="s">
        <v>49</v>
      </c>
      <c r="B198" s="36">
        <v>9000090940</v>
      </c>
      <c r="C198" s="36">
        <v>300</v>
      </c>
      <c r="D198" s="271">
        <f t="shared" si="47"/>
        <v>200</v>
      </c>
      <c r="E198" s="129">
        <v>200</v>
      </c>
      <c r="F198" s="129"/>
      <c r="G198" s="271">
        <f t="shared" si="48"/>
        <v>200</v>
      </c>
      <c r="H198" s="129">
        <v>200</v>
      </c>
      <c r="I198" s="129"/>
      <c r="J198" s="271">
        <f t="shared" si="49"/>
        <v>200</v>
      </c>
      <c r="K198" s="129">
        <v>200</v>
      </c>
      <c r="L198" s="129"/>
    </row>
    <row r="199" spans="1:12" ht="15">
      <c r="A199" s="141" t="s">
        <v>299</v>
      </c>
      <c r="B199" s="36">
        <v>9000091300</v>
      </c>
      <c r="C199" s="36"/>
      <c r="D199" s="271">
        <f t="shared" si="47"/>
        <v>1000</v>
      </c>
      <c r="E199" s="129">
        <f aca="true" t="shared" si="67" ref="E199:L199">E200</f>
        <v>1000</v>
      </c>
      <c r="F199" s="129">
        <f t="shared" si="67"/>
        <v>0</v>
      </c>
      <c r="G199" s="271">
        <f t="shared" si="48"/>
        <v>800</v>
      </c>
      <c r="H199" s="129">
        <f t="shared" si="67"/>
        <v>800</v>
      </c>
      <c r="I199" s="129">
        <f t="shared" si="67"/>
        <v>0</v>
      </c>
      <c r="J199" s="271">
        <f t="shared" si="49"/>
        <v>0</v>
      </c>
      <c r="K199" s="129">
        <f t="shared" si="67"/>
        <v>0</v>
      </c>
      <c r="L199" s="129">
        <f t="shared" si="67"/>
        <v>0</v>
      </c>
    </row>
    <row r="200" spans="1:12" ht="15">
      <c r="A200" s="141" t="s">
        <v>297</v>
      </c>
      <c r="B200" s="36">
        <v>9000091300</v>
      </c>
      <c r="C200" s="36">
        <v>700</v>
      </c>
      <c r="D200" s="271">
        <f t="shared" si="47"/>
        <v>1000</v>
      </c>
      <c r="E200" s="129">
        <v>1000</v>
      </c>
      <c r="F200" s="129"/>
      <c r="G200" s="271">
        <f t="shared" si="48"/>
        <v>800</v>
      </c>
      <c r="H200" s="129">
        <v>800</v>
      </c>
      <c r="I200" s="129"/>
      <c r="J200" s="271">
        <f t="shared" si="49"/>
        <v>0</v>
      </c>
      <c r="K200" s="129"/>
      <c r="L200" s="129"/>
    </row>
    <row r="201" spans="1:12" ht="15">
      <c r="A201" s="145" t="s">
        <v>282</v>
      </c>
      <c r="B201" s="36">
        <v>9000099990</v>
      </c>
      <c r="C201" s="36"/>
      <c r="D201" s="271">
        <f t="shared" si="47"/>
        <v>0</v>
      </c>
      <c r="E201" s="205">
        <f aca="true" t="shared" si="68" ref="E201:L201">E202</f>
        <v>0</v>
      </c>
      <c r="F201" s="205">
        <f t="shared" si="68"/>
        <v>0</v>
      </c>
      <c r="G201" s="271">
        <f t="shared" si="48"/>
        <v>4200</v>
      </c>
      <c r="H201" s="205">
        <f t="shared" si="68"/>
        <v>4200</v>
      </c>
      <c r="I201" s="205">
        <f t="shared" si="68"/>
        <v>0</v>
      </c>
      <c r="J201" s="271">
        <f t="shared" si="49"/>
        <v>8850</v>
      </c>
      <c r="K201" s="205">
        <f t="shared" si="68"/>
        <v>8850</v>
      </c>
      <c r="L201" s="205">
        <f t="shared" si="68"/>
        <v>0</v>
      </c>
    </row>
    <row r="202" spans="1:12" ht="15">
      <c r="A202" s="145" t="s">
        <v>21</v>
      </c>
      <c r="B202" s="36">
        <v>9000099990</v>
      </c>
      <c r="C202" s="36"/>
      <c r="D202" s="271">
        <f t="shared" si="47"/>
        <v>0</v>
      </c>
      <c r="E202" s="129"/>
      <c r="F202" s="129"/>
      <c r="G202" s="271">
        <f t="shared" si="48"/>
        <v>4200</v>
      </c>
      <c r="H202" s="129">
        <v>4200</v>
      </c>
      <c r="I202" s="129"/>
      <c r="J202" s="271">
        <f t="shared" si="49"/>
        <v>8850</v>
      </c>
      <c r="K202" s="129">
        <v>8850</v>
      </c>
      <c r="L202" s="129"/>
    </row>
  </sheetData>
  <sheetProtection/>
  <mergeCells count="9">
    <mergeCell ref="A3:L3"/>
    <mergeCell ref="A1:L1"/>
    <mergeCell ref="I2:L2"/>
    <mergeCell ref="D6:F6"/>
    <mergeCell ref="G6:I6"/>
    <mergeCell ref="J6:L6"/>
    <mergeCell ref="A6:A7"/>
    <mergeCell ref="B6:B7"/>
    <mergeCell ref="C6:C7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1:6" ht="15">
      <c r="A1" s="287" t="s">
        <v>284</v>
      </c>
      <c r="B1" s="287"/>
      <c r="C1" s="287"/>
      <c r="D1" s="287"/>
      <c r="E1" s="287"/>
      <c r="F1" s="240"/>
    </row>
    <row r="2" spans="1:12" s="125" customFormat="1" ht="50.25" customHeight="1">
      <c r="A2" s="285" t="s">
        <v>622</v>
      </c>
      <c r="B2" s="285"/>
      <c r="C2" s="285"/>
      <c r="D2" s="285"/>
      <c r="E2" s="285"/>
      <c r="F2" s="114"/>
      <c r="G2" s="114"/>
      <c r="H2" s="114"/>
      <c r="I2" s="114"/>
      <c r="J2" s="114"/>
      <c r="K2" s="114"/>
      <c r="L2" s="114"/>
    </row>
    <row r="3" spans="1:5" ht="33.75" customHeight="1">
      <c r="A3" s="313" t="s">
        <v>614</v>
      </c>
      <c r="B3" s="313"/>
      <c r="C3" s="313"/>
      <c r="D3" s="313"/>
      <c r="E3" s="313"/>
    </row>
    <row r="5" spans="2:5" ht="15" customHeight="1">
      <c r="B5" s="314" t="s">
        <v>139</v>
      </c>
      <c r="C5" s="277" t="s">
        <v>607</v>
      </c>
      <c r="D5" s="278"/>
      <c r="E5" s="278"/>
    </row>
    <row r="6" spans="2:5" s="241" customFormat="1" ht="15">
      <c r="B6" s="314"/>
      <c r="C6" s="270" t="s">
        <v>597</v>
      </c>
      <c r="D6" s="270" t="s">
        <v>598</v>
      </c>
      <c r="E6" s="270" t="s">
        <v>599</v>
      </c>
    </row>
    <row r="7" spans="2:5" ht="15.75">
      <c r="B7" s="242" t="s">
        <v>140</v>
      </c>
      <c r="C7" s="243">
        <f>C8</f>
        <v>12698</v>
      </c>
      <c r="D7" s="243">
        <f>D8</f>
        <v>12698</v>
      </c>
      <c r="E7" s="243">
        <f>E8</f>
        <v>12698</v>
      </c>
    </row>
    <row r="8" spans="2:5" ht="48" customHeight="1">
      <c r="B8" s="244" t="s">
        <v>571</v>
      </c>
      <c r="C8" s="245">
        <f>C10</f>
        <v>12698</v>
      </c>
      <c r="D8" s="245">
        <f>D10</f>
        <v>12698</v>
      </c>
      <c r="E8" s="245">
        <f>E10</f>
        <v>12698</v>
      </c>
    </row>
    <row r="9" spans="2:5" ht="94.5" hidden="1">
      <c r="B9" s="244" t="s">
        <v>572</v>
      </c>
      <c r="C9" s="245"/>
      <c r="D9" s="245"/>
      <c r="E9" s="245"/>
    </row>
    <row r="10" spans="2:5" ht="15.75">
      <c r="B10" s="242" t="s">
        <v>573</v>
      </c>
      <c r="C10" s="243">
        <f>C11</f>
        <v>12698</v>
      </c>
      <c r="D10" s="243">
        <f>D11</f>
        <v>12698</v>
      </c>
      <c r="E10" s="243">
        <f>E11</f>
        <v>12698</v>
      </c>
    </row>
    <row r="11" spans="2:5" ht="47.25">
      <c r="B11" s="244" t="s">
        <v>574</v>
      </c>
      <c r="C11" s="245">
        <v>12698</v>
      </c>
      <c r="D11" s="245">
        <v>12698</v>
      </c>
      <c r="E11" s="245">
        <v>12698</v>
      </c>
    </row>
  </sheetData>
  <sheetProtection/>
  <mergeCells count="5">
    <mergeCell ref="A1:E1"/>
    <mergeCell ref="A2:E2"/>
    <mergeCell ref="A3:E3"/>
    <mergeCell ref="B5:B6"/>
    <mergeCell ref="C5:E5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6.421875" style="48" customWidth="1"/>
    <col min="2" max="4" width="13.7109375" style="48" customWidth="1"/>
    <col min="5" max="6" width="48.28125" style="48" customWidth="1"/>
    <col min="7" max="16384" width="9.140625" style="48" customWidth="1"/>
  </cols>
  <sheetData>
    <row r="1" spans="1:12" s="125" customFormat="1" ht="15.75" customHeight="1">
      <c r="A1" s="279" t="s">
        <v>575</v>
      </c>
      <c r="B1" s="279"/>
      <c r="C1" s="279"/>
      <c r="D1" s="279"/>
      <c r="E1" s="126"/>
      <c r="F1" s="126"/>
      <c r="G1" s="126"/>
      <c r="H1" s="126"/>
      <c r="I1" s="126"/>
      <c r="J1" s="126"/>
      <c r="K1" s="126"/>
      <c r="L1" s="126"/>
    </row>
    <row r="2" spans="1:12" s="125" customFormat="1" ht="44.25" customHeight="1">
      <c r="A2" s="285" t="s">
        <v>623</v>
      </c>
      <c r="B2" s="285"/>
      <c r="C2" s="285"/>
      <c r="D2" s="285"/>
      <c r="E2" s="114"/>
      <c r="F2" s="114"/>
      <c r="G2" s="114"/>
      <c r="H2" s="114"/>
      <c r="I2" s="114"/>
      <c r="J2" s="114"/>
      <c r="K2" s="114"/>
      <c r="L2" s="114"/>
    </row>
    <row r="4" spans="1:4" ht="35.25" customHeight="1">
      <c r="A4" s="313" t="s">
        <v>615</v>
      </c>
      <c r="B4" s="313"/>
      <c r="C4" s="313"/>
      <c r="D4" s="313"/>
    </row>
    <row r="5" spans="1:2" ht="25.5" customHeight="1">
      <c r="A5" s="251"/>
      <c r="B5" s="251"/>
    </row>
    <row r="6" spans="1:4" ht="20.25" customHeight="1">
      <c r="A6" s="318" t="s">
        <v>582</v>
      </c>
      <c r="B6" s="277" t="s">
        <v>607</v>
      </c>
      <c r="C6" s="278"/>
      <c r="D6" s="278"/>
    </row>
    <row r="7" spans="1:4" ht="15">
      <c r="A7" s="318"/>
      <c r="B7" s="270" t="s">
        <v>597</v>
      </c>
      <c r="C7" s="270" t="s">
        <v>598</v>
      </c>
      <c r="D7" s="270" t="s">
        <v>599</v>
      </c>
    </row>
    <row r="8" spans="1:4" ht="15">
      <c r="A8" s="249" t="s">
        <v>583</v>
      </c>
      <c r="B8" s="252">
        <f>B9+B12</f>
        <v>-5200</v>
      </c>
      <c r="C8" s="252">
        <f>C9+C12</f>
        <v>-1900</v>
      </c>
      <c r="D8" s="252">
        <f>D9+D12</f>
        <v>0</v>
      </c>
    </row>
    <row r="9" spans="1:4" ht="30">
      <c r="A9" s="249" t="s">
        <v>362</v>
      </c>
      <c r="B9" s="252">
        <f>B10+B11</f>
        <v>-5200</v>
      </c>
      <c r="C9" s="252">
        <f>C10+C11</f>
        <v>-1900</v>
      </c>
      <c r="D9" s="252"/>
    </row>
    <row r="10" spans="1:4" ht="15">
      <c r="A10" s="249" t="s">
        <v>584</v>
      </c>
      <c r="B10" s="252"/>
      <c r="C10" s="252"/>
      <c r="D10" s="252"/>
    </row>
    <row r="11" spans="1:4" ht="15">
      <c r="A11" s="249" t="s">
        <v>585</v>
      </c>
      <c r="B11" s="252">
        <v>-5200</v>
      </c>
      <c r="C11" s="252">
        <v>-1900</v>
      </c>
      <c r="D11" s="252"/>
    </row>
    <row r="12" spans="1:4" ht="30">
      <c r="A12" s="249" t="s">
        <v>586</v>
      </c>
      <c r="B12" s="252">
        <f>B14</f>
        <v>0</v>
      </c>
      <c r="C12" s="252">
        <v>0</v>
      </c>
      <c r="D12" s="252">
        <v>0</v>
      </c>
    </row>
    <row r="13" spans="1:4" ht="15">
      <c r="A13" s="249" t="s">
        <v>584</v>
      </c>
      <c r="B13" s="252"/>
      <c r="C13" s="252"/>
      <c r="D13" s="252"/>
    </row>
    <row r="14" spans="1:4" ht="15">
      <c r="A14" s="249" t="s">
        <v>585</v>
      </c>
      <c r="B14" s="252"/>
      <c r="C14" s="252"/>
      <c r="D14" s="255"/>
    </row>
    <row r="15" spans="1:2" ht="15" hidden="1">
      <c r="A15" s="253" t="s">
        <v>318</v>
      </c>
      <c r="B15" s="250"/>
    </row>
    <row r="16" spans="1:2" ht="15" hidden="1">
      <c r="A16" s="254" t="s">
        <v>577</v>
      </c>
      <c r="B16" s="315">
        <v>41495.8</v>
      </c>
    </row>
    <row r="17" spans="1:2" ht="15" hidden="1">
      <c r="A17" s="250" t="s">
        <v>587</v>
      </c>
      <c r="B17" s="316"/>
    </row>
    <row r="18" spans="1:2" ht="15" hidden="1">
      <c r="A18" s="247" t="s">
        <v>577</v>
      </c>
      <c r="B18" s="315">
        <v>7937</v>
      </c>
    </row>
    <row r="19" spans="1:2" ht="15" hidden="1">
      <c r="A19" s="248" t="s">
        <v>588</v>
      </c>
      <c r="B19" s="316"/>
    </row>
    <row r="20" spans="1:2" ht="15" hidden="1">
      <c r="A20" s="246" t="s">
        <v>577</v>
      </c>
      <c r="B20" s="315">
        <v>29282.3</v>
      </c>
    </row>
    <row r="21" spans="1:2" ht="15" hidden="1">
      <c r="A21" s="246" t="s">
        <v>578</v>
      </c>
      <c r="B21" s="316"/>
    </row>
    <row r="22" spans="1:2" ht="15" hidden="1">
      <c r="A22" s="247" t="s">
        <v>577</v>
      </c>
      <c r="B22" s="317">
        <v>28773.2</v>
      </c>
    </row>
    <row r="23" spans="1:2" ht="15" hidden="1">
      <c r="A23" s="248" t="s">
        <v>579</v>
      </c>
      <c r="B23" s="317"/>
    </row>
    <row r="24" spans="1:2" ht="30" hidden="1">
      <c r="A24" s="249" t="s">
        <v>580</v>
      </c>
      <c r="B24" s="249">
        <v>2000000</v>
      </c>
    </row>
    <row r="25" spans="1:2" ht="30" hidden="1">
      <c r="A25" s="249" t="s">
        <v>581</v>
      </c>
      <c r="B25" s="250">
        <v>2000000</v>
      </c>
    </row>
  </sheetData>
  <sheetProtection/>
  <mergeCells count="9">
    <mergeCell ref="B20:B21"/>
    <mergeCell ref="B6:D6"/>
    <mergeCell ref="B22:B23"/>
    <mergeCell ref="A2:D2"/>
    <mergeCell ref="A1:D1"/>
    <mergeCell ref="A4:D4"/>
    <mergeCell ref="A6:A7"/>
    <mergeCell ref="B16:B17"/>
    <mergeCell ref="B18:B1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workbookViewId="0" topLeftCell="A6">
      <selection activeCell="A8" sqref="A8"/>
    </sheetView>
  </sheetViews>
  <sheetFormatPr defaultColWidth="9.140625" defaultRowHeight="15"/>
  <cols>
    <col min="1" max="1" width="23.57421875" style="193" customWidth="1"/>
    <col min="2" max="2" width="58.140625" style="125" customWidth="1"/>
    <col min="3" max="5" width="12.7109375" style="190" customWidth="1"/>
    <col min="6" max="6" width="12.8515625" style="125" customWidth="1"/>
    <col min="7" max="16384" width="9.140625" style="125" customWidth="1"/>
  </cols>
  <sheetData>
    <row r="1" spans="1:12" ht="15.75" customHeight="1" hidden="1">
      <c r="A1" s="126" t="s">
        <v>243</v>
      </c>
      <c r="B1" s="126"/>
      <c r="C1" s="208"/>
      <c r="D1" s="208"/>
      <c r="E1" s="208"/>
      <c r="F1" s="126"/>
      <c r="G1" s="126"/>
      <c r="H1" s="126"/>
      <c r="I1" s="126"/>
      <c r="J1" s="126"/>
      <c r="K1" s="126"/>
      <c r="L1" s="126"/>
    </row>
    <row r="2" spans="1:12" ht="24.75" customHeight="1" hidden="1">
      <c r="A2" s="114" t="s">
        <v>401</v>
      </c>
      <c r="B2" s="114"/>
      <c r="C2" s="204"/>
      <c r="D2" s="204"/>
      <c r="E2" s="204"/>
      <c r="F2" s="114"/>
      <c r="G2" s="114"/>
      <c r="H2" s="114"/>
      <c r="I2" s="114"/>
      <c r="J2" s="114"/>
      <c r="K2" s="114"/>
      <c r="L2" s="114"/>
    </row>
    <row r="3" spans="1:11" ht="43.5" customHeight="1" hidden="1">
      <c r="A3" s="114"/>
      <c r="B3" s="114" t="s">
        <v>346</v>
      </c>
      <c r="C3" s="204"/>
      <c r="D3" s="204"/>
      <c r="E3" s="204"/>
      <c r="F3" s="114"/>
      <c r="G3" s="114"/>
      <c r="H3" s="114"/>
      <c r="I3" s="114"/>
      <c r="J3" s="114"/>
      <c r="K3" s="114"/>
    </row>
    <row r="4" spans="1:11" ht="15" customHeight="1" hidden="1">
      <c r="A4" s="126" t="s">
        <v>344</v>
      </c>
      <c r="B4" s="126"/>
      <c r="C4" s="208"/>
      <c r="D4" s="208"/>
      <c r="E4" s="208"/>
      <c r="F4" s="126"/>
      <c r="G4" s="126"/>
      <c r="H4" s="126"/>
      <c r="I4" s="126"/>
      <c r="J4" s="126"/>
      <c r="K4" s="126"/>
    </row>
    <row r="5" spans="1:11" ht="39.75" customHeight="1" hidden="1">
      <c r="A5" s="114"/>
      <c r="B5" s="114" t="s">
        <v>345</v>
      </c>
      <c r="C5" s="204"/>
      <c r="D5" s="204"/>
      <c r="E5" s="204"/>
      <c r="F5" s="114"/>
      <c r="G5" s="114"/>
      <c r="H5" s="114"/>
      <c r="I5" s="114"/>
      <c r="J5" s="114"/>
      <c r="K5" s="114"/>
    </row>
    <row r="6" spans="1:12" ht="15">
      <c r="A6" s="279" t="s">
        <v>576</v>
      </c>
      <c r="B6" s="279"/>
      <c r="C6" s="279"/>
      <c r="D6" s="279"/>
      <c r="E6" s="279"/>
      <c r="F6" s="126"/>
      <c r="G6" s="126"/>
      <c r="H6" s="126"/>
      <c r="I6" s="126"/>
      <c r="J6" s="126"/>
      <c r="K6" s="126"/>
      <c r="L6" s="126"/>
    </row>
    <row r="7" spans="1:12" ht="44.25" customHeight="1">
      <c r="A7" s="285" t="s">
        <v>622</v>
      </c>
      <c r="B7" s="285"/>
      <c r="C7" s="285"/>
      <c r="D7" s="285"/>
      <c r="E7" s="285"/>
      <c r="F7" s="114"/>
      <c r="G7" s="114"/>
      <c r="H7" s="114"/>
      <c r="I7" s="114"/>
      <c r="J7" s="114"/>
      <c r="K7" s="114"/>
      <c r="L7" s="114"/>
    </row>
    <row r="8" spans="1:5" ht="13.5" customHeight="1">
      <c r="A8" s="164"/>
      <c r="B8" s="164"/>
      <c r="C8" s="165"/>
      <c r="D8" s="165"/>
      <c r="E8" s="165"/>
    </row>
    <row r="9" spans="1:5" ht="12.75" customHeight="1">
      <c r="A9" s="322" t="s">
        <v>616</v>
      </c>
      <c r="B9" s="322"/>
      <c r="C9" s="322"/>
      <c r="D9" s="322"/>
      <c r="E9" s="322"/>
    </row>
    <row r="10" spans="1:5" ht="23.25" customHeight="1">
      <c r="A10" s="322"/>
      <c r="B10" s="322"/>
      <c r="C10" s="322"/>
      <c r="D10" s="322"/>
      <c r="E10" s="322"/>
    </row>
    <row r="11" spans="1:5" ht="16.5">
      <c r="A11" s="166"/>
      <c r="B11" s="166"/>
      <c r="C11" s="167"/>
      <c r="D11" s="167"/>
      <c r="E11" s="167"/>
    </row>
    <row r="12" spans="1:5" s="168" customFormat="1" ht="17.25" customHeight="1">
      <c r="A12" s="319" t="s">
        <v>558</v>
      </c>
      <c r="B12" s="320" t="s">
        <v>139</v>
      </c>
      <c r="C12" s="277" t="s">
        <v>607</v>
      </c>
      <c r="D12" s="278"/>
      <c r="E12" s="278"/>
    </row>
    <row r="13" spans="1:5" s="169" customFormat="1" ht="22.5" customHeight="1">
      <c r="A13" s="319"/>
      <c r="B13" s="321"/>
      <c r="C13" s="270" t="s">
        <v>597</v>
      </c>
      <c r="D13" s="270" t="s">
        <v>598</v>
      </c>
      <c r="E13" s="270" t="s">
        <v>599</v>
      </c>
    </row>
    <row r="14" spans="1:5" s="57" customFormat="1" ht="12.75">
      <c r="A14" s="170"/>
      <c r="B14" s="171" t="s">
        <v>252</v>
      </c>
      <c r="C14" s="209">
        <f>C15</f>
        <v>0</v>
      </c>
      <c r="D14" s="209">
        <f>D15</f>
        <v>0</v>
      </c>
      <c r="E14" s="209">
        <f>E15</f>
        <v>0</v>
      </c>
    </row>
    <row r="15" spans="1:5" s="173" customFormat="1" ht="15.75" customHeight="1">
      <c r="A15" s="172" t="s">
        <v>253</v>
      </c>
      <c r="B15" s="171" t="s">
        <v>254</v>
      </c>
      <c r="C15" s="209">
        <f>C16+C20+C26</f>
        <v>0</v>
      </c>
      <c r="D15" s="209">
        <f>D16+D20+D26</f>
        <v>0</v>
      </c>
      <c r="E15" s="209">
        <f>E16+E20+E26</f>
        <v>0</v>
      </c>
    </row>
    <row r="16" spans="1:5" s="173" customFormat="1" ht="20.25" customHeight="1">
      <c r="A16" s="174" t="s">
        <v>392</v>
      </c>
      <c r="B16" s="175" t="s">
        <v>362</v>
      </c>
      <c r="C16" s="209">
        <f>C18+C19</f>
        <v>-5200</v>
      </c>
      <c r="D16" s="209">
        <f>D18+D19</f>
        <v>-1900</v>
      </c>
      <c r="E16" s="209">
        <f>E18+E19</f>
        <v>0</v>
      </c>
    </row>
    <row r="17" spans="1:5" s="173" customFormat="1" ht="28.5" customHeight="1" hidden="1">
      <c r="A17" s="174" t="s">
        <v>257</v>
      </c>
      <c r="B17" s="175" t="s">
        <v>258</v>
      </c>
      <c r="C17" s="209">
        <f>C18-C19</f>
        <v>5200</v>
      </c>
      <c r="D17" s="209">
        <f>D18-D19</f>
        <v>1900</v>
      </c>
      <c r="E17" s="209">
        <f>E18-E19</f>
        <v>0</v>
      </c>
    </row>
    <row r="18" spans="1:5" s="173" customFormat="1" ht="29.25" customHeight="1">
      <c r="A18" s="176" t="s">
        <v>382</v>
      </c>
      <c r="B18" s="177" t="s">
        <v>380</v>
      </c>
      <c r="C18" s="209"/>
      <c r="D18" s="209"/>
      <c r="E18" s="209"/>
    </row>
    <row r="19" spans="1:5" s="173" customFormat="1" ht="29.25" customHeight="1">
      <c r="A19" s="178" t="s">
        <v>383</v>
      </c>
      <c r="B19" s="177" t="s">
        <v>381</v>
      </c>
      <c r="C19" s="210">
        <v>-5200</v>
      </c>
      <c r="D19" s="210">
        <v>-1900</v>
      </c>
      <c r="E19" s="210"/>
    </row>
    <row r="20" spans="1:5" s="173" customFormat="1" ht="26.25" customHeight="1" hidden="1">
      <c r="A20" s="174" t="s">
        <v>255</v>
      </c>
      <c r="B20" s="175" t="s">
        <v>256</v>
      </c>
      <c r="C20" s="209">
        <f>C22+C25</f>
        <v>0</v>
      </c>
      <c r="D20" s="209">
        <f>D22+D25</f>
        <v>0</v>
      </c>
      <c r="E20" s="209">
        <f>E22+E25</f>
        <v>0</v>
      </c>
    </row>
    <row r="21" spans="1:5" s="173" customFormat="1" ht="28.5" customHeight="1" hidden="1">
      <c r="A21" s="174" t="s">
        <v>257</v>
      </c>
      <c r="B21" s="175" t="s">
        <v>258</v>
      </c>
      <c r="C21" s="209"/>
      <c r="D21" s="209"/>
      <c r="E21" s="209"/>
    </row>
    <row r="22" spans="1:5" s="173" customFormat="1" ht="39" customHeight="1" hidden="1">
      <c r="A22" s="176" t="s">
        <v>335</v>
      </c>
      <c r="B22" s="175" t="s">
        <v>334</v>
      </c>
      <c r="C22" s="209"/>
      <c r="D22" s="209"/>
      <c r="E22" s="209"/>
    </row>
    <row r="23" spans="1:5" s="173" customFormat="1" ht="26.25" customHeight="1" hidden="1">
      <c r="A23" s="176" t="s">
        <v>259</v>
      </c>
      <c r="B23" s="175" t="s">
        <v>260</v>
      </c>
      <c r="C23" s="209"/>
      <c r="D23" s="209"/>
      <c r="E23" s="209"/>
    </row>
    <row r="24" spans="1:5" s="173" customFormat="1" ht="28.5" customHeight="1" hidden="1">
      <c r="A24" s="176" t="s">
        <v>261</v>
      </c>
      <c r="B24" s="175" t="s">
        <v>260</v>
      </c>
      <c r="C24" s="209"/>
      <c r="D24" s="209"/>
      <c r="E24" s="209"/>
    </row>
    <row r="25" spans="1:5" s="173" customFormat="1" ht="36.75" customHeight="1" hidden="1">
      <c r="A25" s="178" t="s">
        <v>331</v>
      </c>
      <c r="B25" s="179" t="s">
        <v>330</v>
      </c>
      <c r="C25" s="210"/>
      <c r="D25" s="210"/>
      <c r="E25" s="210"/>
    </row>
    <row r="26" spans="1:5" s="173" customFormat="1" ht="18" customHeight="1">
      <c r="A26" s="176" t="s">
        <v>262</v>
      </c>
      <c r="B26" s="175" t="s">
        <v>263</v>
      </c>
      <c r="C26" s="209">
        <f>C27+C28</f>
        <v>5200</v>
      </c>
      <c r="D26" s="209">
        <f>D27+D28</f>
        <v>1900</v>
      </c>
      <c r="E26" s="209">
        <f>E27+E28</f>
        <v>0</v>
      </c>
    </row>
    <row r="27" spans="1:5" s="173" customFormat="1" ht="15.75" customHeight="1">
      <c r="A27" s="174" t="s">
        <v>264</v>
      </c>
      <c r="B27" s="171" t="s">
        <v>265</v>
      </c>
      <c r="C27" s="209">
        <v>-166162</v>
      </c>
      <c r="D27" s="209">
        <v>-167244</v>
      </c>
      <c r="E27" s="209">
        <v>-176282</v>
      </c>
    </row>
    <row r="28" spans="1:5" s="173" customFormat="1" ht="12.75">
      <c r="A28" s="174" t="s">
        <v>266</v>
      </c>
      <c r="B28" s="171" t="s">
        <v>267</v>
      </c>
      <c r="C28" s="209">
        <v>171362</v>
      </c>
      <c r="D28" s="209">
        <v>169144</v>
      </c>
      <c r="E28" s="209">
        <v>176282</v>
      </c>
    </row>
    <row r="29" spans="1:5" s="57" customFormat="1" ht="12.75">
      <c r="A29" s="174" t="s">
        <v>268</v>
      </c>
      <c r="B29" s="171" t="s">
        <v>269</v>
      </c>
      <c r="C29" s="209">
        <v>-166162</v>
      </c>
      <c r="D29" s="209">
        <v>-167244</v>
      </c>
      <c r="E29" s="209">
        <v>-176282</v>
      </c>
    </row>
    <row r="30" spans="1:5" s="57" customFormat="1" ht="12.75">
      <c r="A30" s="174" t="s">
        <v>270</v>
      </c>
      <c r="B30" s="171" t="s">
        <v>271</v>
      </c>
      <c r="C30" s="209">
        <v>-166162</v>
      </c>
      <c r="D30" s="209">
        <v>-167244</v>
      </c>
      <c r="E30" s="209">
        <v>-176282</v>
      </c>
    </row>
    <row r="31" spans="1:5" s="57" customFormat="1" ht="25.5">
      <c r="A31" s="174" t="s">
        <v>272</v>
      </c>
      <c r="B31" s="175" t="s">
        <v>332</v>
      </c>
      <c r="C31" s="209">
        <v>-166162</v>
      </c>
      <c r="D31" s="209">
        <v>-167244</v>
      </c>
      <c r="E31" s="209">
        <v>-176282</v>
      </c>
    </row>
    <row r="32" spans="1:5" s="57" customFormat="1" ht="12.75">
      <c r="A32" s="174" t="s">
        <v>273</v>
      </c>
      <c r="B32" s="171" t="s">
        <v>274</v>
      </c>
      <c r="C32" s="209">
        <v>171362</v>
      </c>
      <c r="D32" s="209">
        <v>169144</v>
      </c>
      <c r="E32" s="209">
        <v>176282</v>
      </c>
    </row>
    <row r="33" spans="1:5" s="173" customFormat="1" ht="18" customHeight="1">
      <c r="A33" s="174" t="s">
        <v>275</v>
      </c>
      <c r="B33" s="171" t="s">
        <v>276</v>
      </c>
      <c r="C33" s="209">
        <v>171362</v>
      </c>
      <c r="D33" s="209">
        <v>169144</v>
      </c>
      <c r="E33" s="209">
        <v>176282</v>
      </c>
    </row>
    <row r="34" spans="1:5" s="57" customFormat="1" ht="25.5" customHeight="1">
      <c r="A34" s="174" t="s">
        <v>277</v>
      </c>
      <c r="B34" s="175" t="s">
        <v>333</v>
      </c>
      <c r="C34" s="209">
        <v>171362</v>
      </c>
      <c r="D34" s="209">
        <v>169144</v>
      </c>
      <c r="E34" s="209">
        <v>176282</v>
      </c>
    </row>
    <row r="35" spans="1:5" s="183" customFormat="1" ht="20.25" customHeight="1" hidden="1">
      <c r="A35" s="180" t="s">
        <v>278</v>
      </c>
      <c r="B35" s="181" t="s">
        <v>279</v>
      </c>
      <c r="C35" s="182"/>
      <c r="D35" s="182"/>
      <c r="E35" s="209" t="e">
        <f>D35/C35*100</f>
        <v>#DIV/0!</v>
      </c>
    </row>
    <row r="36" spans="1:5" s="183" customFormat="1" ht="12.75">
      <c r="A36" s="184"/>
      <c r="B36" s="185"/>
      <c r="C36" s="186"/>
      <c r="D36" s="186"/>
      <c r="E36" s="186"/>
    </row>
    <row r="37" spans="1:5" s="183" customFormat="1" ht="12.75">
      <c r="A37" s="184"/>
      <c r="B37" s="185"/>
      <c r="C37" s="186"/>
      <c r="D37" s="186"/>
      <c r="E37" s="186"/>
    </row>
    <row r="38" spans="1:5" s="183" customFormat="1" ht="12.75">
      <c r="A38" s="184"/>
      <c r="B38" s="185"/>
      <c r="C38" s="186"/>
      <c r="D38" s="186"/>
      <c r="E38" s="186"/>
    </row>
    <row r="39" spans="1:5" s="183" customFormat="1" ht="12.75">
      <c r="A39" s="187"/>
      <c r="C39" s="188"/>
      <c r="D39" s="188"/>
      <c r="E39" s="188"/>
    </row>
    <row r="40" spans="1:5" s="183" customFormat="1" ht="12.75">
      <c r="A40" s="184"/>
      <c r="B40" s="185"/>
      <c r="C40" s="186"/>
      <c r="D40" s="186"/>
      <c r="E40" s="186"/>
    </row>
    <row r="41" spans="1:5" s="183" customFormat="1" ht="12.75">
      <c r="A41" s="184"/>
      <c r="B41" s="185"/>
      <c r="C41" s="186"/>
      <c r="D41" s="186"/>
      <c r="E41" s="186"/>
    </row>
    <row r="42" spans="1:5" ht="15">
      <c r="A42" s="184"/>
      <c r="B42" s="185"/>
      <c r="C42" s="186"/>
      <c r="D42" s="186"/>
      <c r="E42" s="186"/>
    </row>
    <row r="43" ht="15">
      <c r="A43" s="189"/>
    </row>
    <row r="44" ht="15">
      <c r="A44" s="189"/>
    </row>
    <row r="45" ht="15">
      <c r="A45" s="189"/>
    </row>
    <row r="46" ht="15">
      <c r="A46" s="189"/>
    </row>
    <row r="47" ht="15">
      <c r="A47" s="189"/>
    </row>
    <row r="48" ht="15">
      <c r="A48" s="189"/>
    </row>
    <row r="49" ht="15">
      <c r="A49" s="189"/>
    </row>
    <row r="50" ht="15">
      <c r="A50" s="189"/>
    </row>
    <row r="51" ht="15">
      <c r="A51" s="189"/>
    </row>
    <row r="52" ht="15">
      <c r="A52" s="189"/>
    </row>
    <row r="53" ht="15">
      <c r="A53" s="189"/>
    </row>
    <row r="54" spans="1:2" ht="15">
      <c r="A54" s="189"/>
      <c r="B54" s="191"/>
    </row>
    <row r="55" spans="1:2" ht="15">
      <c r="A55" s="189"/>
      <c r="B55" s="192"/>
    </row>
    <row r="56" spans="1:2" ht="15">
      <c r="A56" s="189"/>
      <c r="B56" s="191"/>
    </row>
    <row r="57" spans="1:2" ht="15">
      <c r="A57" s="189"/>
      <c r="B57" s="191"/>
    </row>
    <row r="58" spans="1:2" ht="15">
      <c r="A58" s="189"/>
      <c r="B58" s="191"/>
    </row>
    <row r="59" spans="1:2" ht="15">
      <c r="A59" s="189"/>
      <c r="B59" s="191"/>
    </row>
    <row r="60" spans="1:2" ht="15">
      <c r="A60" s="189"/>
      <c r="B60" s="191"/>
    </row>
    <row r="61" spans="1:2" ht="15">
      <c r="A61" s="189"/>
      <c r="B61" s="191"/>
    </row>
    <row r="62" spans="1:2" ht="15">
      <c r="A62" s="189"/>
      <c r="B62" s="192"/>
    </row>
    <row r="63" spans="1:2" ht="15">
      <c r="A63" s="189"/>
      <c r="B63" s="192"/>
    </row>
    <row r="64" spans="1:2" ht="15">
      <c r="A64" s="189"/>
      <c r="B64" s="192"/>
    </row>
    <row r="65" spans="1:2" ht="15">
      <c r="A65" s="189"/>
      <c r="B65" s="192"/>
    </row>
    <row r="66" spans="1:2" ht="15">
      <c r="A66" s="189"/>
      <c r="B66" s="192"/>
    </row>
    <row r="67" spans="1:2" ht="15">
      <c r="A67" s="189"/>
      <c r="B67" s="192"/>
    </row>
    <row r="68" spans="1:2" ht="15">
      <c r="A68" s="189"/>
      <c r="B68" s="192"/>
    </row>
    <row r="69" spans="1:2" ht="15">
      <c r="A69" s="189"/>
      <c r="B69" s="192"/>
    </row>
    <row r="70" ht="15">
      <c r="B70" s="192"/>
    </row>
    <row r="71" ht="15">
      <c r="B71" s="192"/>
    </row>
    <row r="72" ht="15">
      <c r="B72" s="192"/>
    </row>
    <row r="73" ht="15">
      <c r="B73" s="192"/>
    </row>
    <row r="74" ht="15">
      <c r="B74" s="192"/>
    </row>
    <row r="75" ht="15">
      <c r="B75" s="192"/>
    </row>
    <row r="76" ht="15">
      <c r="B76" s="192"/>
    </row>
    <row r="77" ht="15">
      <c r="B77" s="192"/>
    </row>
    <row r="78" ht="15">
      <c r="B78" s="192"/>
    </row>
    <row r="79" ht="15">
      <c r="B79" s="192"/>
    </row>
    <row r="80" ht="15">
      <c r="B80" s="192"/>
    </row>
    <row r="81" ht="15">
      <c r="B81" s="192"/>
    </row>
    <row r="82" ht="15">
      <c r="B82" s="192"/>
    </row>
    <row r="83" ht="15">
      <c r="B83" s="192"/>
    </row>
    <row r="84" ht="15">
      <c r="B84" s="192"/>
    </row>
    <row r="85" ht="15">
      <c r="B85" s="192"/>
    </row>
    <row r="86" ht="15">
      <c r="B86" s="192"/>
    </row>
    <row r="87" ht="15">
      <c r="B87" s="192"/>
    </row>
    <row r="88" ht="15">
      <c r="B88" s="192"/>
    </row>
    <row r="89" ht="15">
      <c r="B89" s="192"/>
    </row>
  </sheetData>
  <sheetProtection/>
  <mergeCells count="6">
    <mergeCell ref="A7:E7"/>
    <mergeCell ref="A6:E6"/>
    <mergeCell ref="A12:A13"/>
    <mergeCell ref="B12:B13"/>
    <mergeCell ref="A9:E10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2023-01-23T09:14:05Z</cp:lastPrinted>
  <dcterms:created xsi:type="dcterms:W3CDTF">2014-10-28T05:10:58Z</dcterms:created>
  <dcterms:modified xsi:type="dcterms:W3CDTF">2023-01-23T09:24:59Z</dcterms:modified>
  <cp:category/>
  <cp:version/>
  <cp:contentType/>
  <cp:contentStatus/>
</cp:coreProperties>
</file>